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7455" windowHeight="4785" tabRatio="707" activeTab="4"/>
  </bookViews>
  <sheets>
    <sheet name="앞면" sheetId="1" r:id="rId1"/>
    <sheet name="세입" sheetId="2" r:id="rId2"/>
    <sheet name="세출" sheetId="3" r:id="rId3"/>
    <sheet name="전체현황" sheetId="4" r:id="rId4"/>
    <sheet name="1총무" sheetId="5" r:id="rId5"/>
    <sheet name="2재경 " sheetId="6" r:id="rId6"/>
    <sheet name="3전례" sheetId="7" r:id="rId7"/>
    <sheet name="4복음화" sheetId="8" r:id="rId8"/>
    <sheet name="5교육" sheetId="9" r:id="rId9"/>
    <sheet name="6홍보,가정" sheetId="10" r:id="rId10"/>
    <sheet name="7구역" sheetId="11" r:id="rId11"/>
    <sheet name="8복지" sheetId="12" r:id="rId12"/>
    <sheet name="9청소년" sheetId="13" r:id="rId13"/>
    <sheet name="10시설" sheetId="14" r:id="rId14"/>
    <sheet name="연령회" sheetId="15" r:id="rId15"/>
    <sheet name="연령회 (수정본)" sheetId="16" r:id="rId16"/>
  </sheets>
  <externalReferences>
    <externalReference r:id="rId19"/>
    <externalReference r:id="rId20"/>
  </externalReferences>
  <definedNames>
    <definedName name="_xlnm.Print_Area" localSheetId="13">'10시설'!$A$1:$W$28</definedName>
    <definedName name="_xlnm.Print_Area" localSheetId="4">'1총무'!$A$3:$W$38</definedName>
    <definedName name="_xlnm.Print_Area" localSheetId="5">'2재경 '!$A$1:$U$127</definedName>
    <definedName name="_xlnm.Print_Area" localSheetId="6">'3전례'!$A$1:$V$48</definedName>
    <definedName name="_xlnm.Print_Area" localSheetId="7">'4복음화'!$A$1:$T$69</definedName>
    <definedName name="_xlnm.Print_Area" localSheetId="8">'5교육'!$1:$47</definedName>
    <definedName name="_xlnm.Print_Area" localSheetId="9">'6홍보,가정'!$A$1:$W$32</definedName>
    <definedName name="_xlnm.Print_Area" localSheetId="10">'7구역'!$A$1:$V$25</definedName>
    <definedName name="_xlnm.Print_Area" localSheetId="11">'8복지'!$A$1:$W$65</definedName>
    <definedName name="_xlnm.Print_Area" localSheetId="12">'9청소년'!$A$1:$W$210</definedName>
    <definedName name="_xlnm.Print_Area" localSheetId="1">'세입'!$A$1:$J$61</definedName>
    <definedName name="_xlnm.Print_Area" localSheetId="2">'세출'!$A$1:$I$130</definedName>
    <definedName name="_xlnm.Print_Area" localSheetId="0">'앞면'!$A$1:$I$8</definedName>
    <definedName name="_xlnm.Print_Area" localSheetId="3">'전체현황'!$A$3:$H$25</definedName>
    <definedName name="_xlnm.Print_Titles" localSheetId="5">'2재경 '!$3:$5</definedName>
    <definedName name="_xlnm.Print_Titles" localSheetId="1">'세입'!$5:$7</definedName>
    <definedName name="_xlnm.Print_Titles" localSheetId="2">'세출'!$4:$6</definedName>
  </definedNames>
  <calcPr calcMode="manual" fullCalcOnLoad="1"/>
</workbook>
</file>

<file path=xl/comments4.xml><?xml version="1.0" encoding="utf-8"?>
<comments xmlns="http://schemas.openxmlformats.org/spreadsheetml/2006/main">
  <authors>
    <author>Frankie</author>
  </authors>
  <commentList>
    <comment ref="G6" authorId="0">
      <text>
        <r>
          <rPr>
            <b/>
            <sz val="9"/>
            <rFont val="굴림"/>
            <family val="3"/>
          </rPr>
          <t>Frankie:</t>
        </r>
        <r>
          <rPr>
            <sz val="9"/>
            <rFont val="굴림"/>
            <family val="3"/>
          </rPr>
          <t xml:space="preserve">
10월까지의 실적</t>
        </r>
      </text>
    </comment>
  </commentList>
</comments>
</file>

<file path=xl/comments6.xml><?xml version="1.0" encoding="utf-8"?>
<comments xmlns="http://schemas.openxmlformats.org/spreadsheetml/2006/main">
  <authors>
    <author>Frankie</author>
  </authors>
  <commentList>
    <comment ref="S84" authorId="0">
      <text>
        <r>
          <rPr>
            <b/>
            <sz val="9"/>
            <rFont val="굴림"/>
            <family val="3"/>
          </rPr>
          <t>Frankie:</t>
        </r>
        <r>
          <rPr>
            <sz val="9"/>
            <rFont val="굴림"/>
            <family val="3"/>
          </rPr>
          <t xml:space="preserve">
보좌신부님 휴가비</t>
        </r>
      </text>
    </comment>
    <comment ref="S98" authorId="0">
      <text>
        <r>
          <rPr>
            <b/>
            <sz val="9"/>
            <rFont val="굴림"/>
            <family val="3"/>
          </rPr>
          <t>Frankie:</t>
        </r>
        <r>
          <rPr>
            <sz val="9"/>
            <rFont val="굴림"/>
            <family val="3"/>
          </rPr>
          <t xml:space="preserve">
29일 "단체보조  " 위령의날합동위령미사버스임대료   450,000 </t>
        </r>
      </text>
    </comment>
  </commentList>
</comments>
</file>

<file path=xl/sharedStrings.xml><?xml version="1.0" encoding="utf-8"?>
<sst xmlns="http://schemas.openxmlformats.org/spreadsheetml/2006/main" count="1958" uniqueCount="1204">
  <si>
    <t>1월지출</t>
  </si>
  <si>
    <t>관</t>
  </si>
  <si>
    <t>항</t>
  </si>
  <si>
    <t>목</t>
  </si>
  <si>
    <t>계획</t>
  </si>
  <si>
    <t>실적</t>
  </si>
  <si>
    <t xml:space="preserve">    ㉮기획분과 연수:5,000×4명=20,000</t>
  </si>
  <si>
    <t>증감액</t>
  </si>
  <si>
    <t xml:space="preserve">   ㉯소공동체장:26명×5,000×2회=260,000</t>
  </si>
  <si>
    <t>선교사업비</t>
  </si>
  <si>
    <t>일반관리비</t>
  </si>
  <si>
    <t>도서인쇄비</t>
  </si>
  <si>
    <t>화재보험료</t>
  </si>
  <si>
    <t>중고등부</t>
  </si>
  <si>
    <t>2월지출</t>
  </si>
  <si>
    <t>3월지출</t>
  </si>
  <si>
    <t>4월지출</t>
  </si>
  <si>
    <t>5월지출</t>
  </si>
  <si>
    <t>6월지출</t>
  </si>
  <si>
    <t>7월지출</t>
  </si>
  <si>
    <t>8월지출</t>
  </si>
  <si>
    <t>9월지출</t>
  </si>
  <si>
    <t>10월지출</t>
  </si>
  <si>
    <t>11월지출</t>
  </si>
  <si>
    <t>12월지출</t>
  </si>
  <si>
    <t>2월 실적</t>
  </si>
  <si>
    <t>3월 실적</t>
  </si>
  <si>
    <t>4월 실적</t>
  </si>
  <si>
    <t>5월 실적</t>
  </si>
  <si>
    <t>6월 실적</t>
  </si>
  <si>
    <t>7월 실적</t>
  </si>
  <si>
    <t>8월 실적</t>
  </si>
  <si>
    <t>9월 실적</t>
  </si>
  <si>
    <t>10월 실적</t>
  </si>
  <si>
    <t>11월 실적</t>
  </si>
  <si>
    <t>12월 실적</t>
  </si>
  <si>
    <t>선교비</t>
  </si>
  <si>
    <t>교구납부금</t>
  </si>
  <si>
    <t>비품비</t>
  </si>
  <si>
    <t>합계 ②</t>
  </si>
  <si>
    <t>㉳내친구들:(6,00012=72,000)+소년지:(1년=48,000)</t>
  </si>
  <si>
    <t>㉲경향잡지:(3부60,000)+생활성서:(80,000=140,000)</t>
  </si>
  <si>
    <t>㉰배가(교리교사 회합지):22매×190×2=41,800</t>
  </si>
  <si>
    <t xml:space="preserve">인건비 합계 4 + 5 + 6  </t>
  </si>
  <si>
    <t>㉮주보:350매×150×52주=2,730,000</t>
  </si>
  <si>
    <t>㉯울타리,반석:울타리-70매×190×2회=558,000</t>
  </si>
  <si>
    <t>㉷소공동체회의록:2,000×30권=60,000</t>
  </si>
  <si>
    <t>단위:1,000원</t>
  </si>
  <si>
    <t>과목</t>
  </si>
  <si>
    <t>합계 ①</t>
  </si>
  <si>
    <t>행사비</t>
  </si>
  <si>
    <t>◈ 행사비</t>
  </si>
  <si>
    <t>관리운영비</t>
  </si>
  <si>
    <t>회의비</t>
  </si>
  <si>
    <t>합계 ③</t>
  </si>
  <si>
    <t>일반관리비</t>
  </si>
  <si>
    <t>관리운영비 합계 ① + ② + ③</t>
  </si>
  <si>
    <t>합계 ④</t>
  </si>
  <si>
    <t>합계 ⑤</t>
  </si>
  <si>
    <t>신자교육비</t>
  </si>
  <si>
    <t>교육참가지원비</t>
  </si>
  <si>
    <t>꾸료실료교육</t>
  </si>
  <si>
    <r>
      <t>◈</t>
    </r>
    <r>
      <rPr>
        <sz val="10"/>
        <color indexed="63"/>
        <rFont val="맑은 고딕"/>
        <family val="3"/>
      </rPr>
      <t xml:space="preserve"> 회의비</t>
    </r>
  </si>
  <si>
    <t>시설관리비</t>
  </si>
  <si>
    <t xml:space="preserve">    ㉯민들레 공부방:100,000×12개월=1,200,000</t>
  </si>
  <si>
    <t xml:space="preserve">    ㉯간식비 :1,500×3회×40명=180,000</t>
  </si>
  <si>
    <t xml:space="preserve">    ㉮운영비:1,500×40명×10개월=600,000   </t>
  </si>
  <si>
    <t>청년부</t>
  </si>
  <si>
    <t>교사회</t>
  </si>
  <si>
    <t>신자재교육비</t>
  </si>
  <si>
    <t>해외원조주일</t>
  </si>
  <si>
    <t>사순절특별헌금</t>
  </si>
  <si>
    <t>합계 2</t>
  </si>
  <si>
    <t>합계 3</t>
  </si>
  <si>
    <t>합계 4</t>
  </si>
  <si>
    <t>합계 5</t>
  </si>
  <si>
    <t>합계 6</t>
  </si>
  <si>
    <t>합계  8</t>
  </si>
  <si>
    <t>합계  9</t>
  </si>
  <si>
    <t>합계 10</t>
  </si>
  <si>
    <t>합계 11</t>
  </si>
  <si>
    <t>합계 12</t>
  </si>
  <si>
    <t>합계 13</t>
  </si>
  <si>
    <t>합계 14</t>
  </si>
  <si>
    <t>합계 15</t>
  </si>
  <si>
    <t>합계 16</t>
  </si>
  <si>
    <t>합계 17</t>
  </si>
  <si>
    <t>교구사목비</t>
  </si>
  <si>
    <t>교구분담금</t>
  </si>
  <si>
    <t xml:space="preserve">    ㉯사무장 연수비:2박3일×2회×70,000=140,000</t>
  </si>
  <si>
    <t>건강보험료</t>
  </si>
  <si>
    <t>연금보조비</t>
  </si>
  <si>
    <t>국민연금료</t>
  </si>
  <si>
    <t>고용보험료</t>
  </si>
  <si>
    <t>산재보험료</t>
  </si>
  <si>
    <t>퇴직적립금</t>
  </si>
  <si>
    <t>주방근무자</t>
  </si>
  <si>
    <t>자선비</t>
  </si>
  <si>
    <t>직원 휴가비:(200,000×3명=600,000)</t>
  </si>
  <si>
    <t>기타 잡지출:(자선비 포함)</t>
  </si>
  <si>
    <t>교구납부금 합계 1</t>
  </si>
  <si>
    <t>사제관비</t>
  </si>
  <si>
    <t>생활비</t>
  </si>
  <si>
    <t>활동비</t>
  </si>
  <si>
    <t>상여금</t>
  </si>
  <si>
    <t>피정비</t>
  </si>
  <si>
    <t>280,000×2명</t>
  </si>
  <si>
    <t>300,000×12개월×2명</t>
  </si>
  <si>
    <t>수녀원비</t>
  </si>
  <si>
    <t>예비비(일반수입과 가수입의 합계의 1%이상)</t>
  </si>
  <si>
    <t>교육비</t>
  </si>
  <si>
    <t>연수,피정,김장비 포함</t>
  </si>
  <si>
    <t>휴가비</t>
  </si>
  <si>
    <t>50,000×2명×12개월</t>
  </si>
  <si>
    <t>선교사업비 합계 2 + 3</t>
  </si>
  <si>
    <t>인건비</t>
  </si>
  <si>
    <t>사무장</t>
  </si>
  <si>
    <t>본봉</t>
  </si>
  <si>
    <t>수당</t>
  </si>
  <si>
    <t>200,000×12개월=2,400,000</t>
  </si>
  <si>
    <t>고용원</t>
  </si>
  <si>
    <t>800,000(설,추석-300,000, 여름휴가-200,000)</t>
  </si>
  <si>
    <t>국민건강보험</t>
  </si>
  <si>
    <t>국민연금보험</t>
  </si>
  <si>
    <t xml:space="preserve">           오물수거료,정수기임대료,생수</t>
  </si>
  <si>
    <t>㉮유류비, 도로비</t>
  </si>
  <si>
    <t>㉯보험료(버스보험료)</t>
  </si>
  <si>
    <t>㉰기타세금(자동차검사비)</t>
  </si>
  <si>
    <t>㉱차량관리비</t>
  </si>
  <si>
    <t>주교님 영명축일</t>
  </si>
  <si>
    <t>사무용품 및 소모품비</t>
  </si>
  <si>
    <t>사제관</t>
  </si>
  <si>
    <t>수녀원</t>
  </si>
  <si>
    <t>본당</t>
  </si>
  <si>
    <t>예비비</t>
  </si>
  <si>
    <t>차입금상환</t>
  </si>
  <si>
    <t>본당 차입금의 상환액</t>
  </si>
  <si>
    <r>
      <t xml:space="preserve"> ◈ </t>
    </r>
    <r>
      <rPr>
        <sz val="10"/>
        <color indexed="63"/>
        <rFont val="맑은 고딕"/>
        <family val="3"/>
      </rPr>
      <t>도서인쇄비</t>
    </r>
  </si>
  <si>
    <t>기타(일시적으로 정한 2차 헌금)</t>
  </si>
  <si>
    <t>사순절동안의 특별헌금(전액)</t>
  </si>
  <si>
    <t>가수입</t>
  </si>
  <si>
    <t>2차 헌금</t>
  </si>
  <si>
    <t>해외원조주일의 2차 헌금</t>
  </si>
  <si>
    <t>주님수난 성지주일</t>
  </si>
  <si>
    <t>그랏쯔주일</t>
  </si>
  <si>
    <t>그랏쯔주일의 2차 헌금</t>
  </si>
  <si>
    <t>교황주일</t>
  </si>
  <si>
    <t>교황주일의 2차 헌금</t>
  </si>
  <si>
    <t>농민주일</t>
  </si>
  <si>
    <t>농민주일의 2차 헌금</t>
  </si>
  <si>
    <t>군인주일</t>
  </si>
  <si>
    <t>군인주일의 2차 헌금</t>
  </si>
  <si>
    <t>평신도주일</t>
  </si>
  <si>
    <t>평신도주일의 2차 헌금</t>
  </si>
  <si>
    <t>자선주일</t>
  </si>
  <si>
    <t>자선주일의 2차 헌금</t>
  </si>
  <si>
    <t>기타</t>
  </si>
  <si>
    <t>합계 19</t>
  </si>
  <si>
    <t>헌금전액</t>
  </si>
  <si>
    <t>전교주일</t>
  </si>
  <si>
    <t>전교주일의 헌금 전액</t>
  </si>
  <si>
    <t>합계 20</t>
  </si>
  <si>
    <t>가수입 합계 19 + 20</t>
  </si>
  <si>
    <t>도서인쇄비</t>
  </si>
  <si>
    <t>세금과공과</t>
  </si>
  <si>
    <t>지급수수료</t>
  </si>
  <si>
    <t>차입금상환액</t>
  </si>
  <si>
    <t>차기이월금</t>
  </si>
  <si>
    <t>수녀님 영명축일</t>
  </si>
  <si>
    <t>통신비</t>
  </si>
  <si>
    <t>성지주일</t>
  </si>
  <si>
    <t>세금과 공과 합계 7</t>
  </si>
  <si>
    <t>일반관리비 합계 8 + 9 + 10 + 11 + 12 + 13</t>
  </si>
  <si>
    <t>차량비</t>
  </si>
  <si>
    <t>잡지출</t>
  </si>
  <si>
    <t>접대,경조비</t>
  </si>
  <si>
    <t>연료비</t>
  </si>
  <si>
    <t>제세금</t>
  </si>
  <si>
    <t>전기,수도료</t>
  </si>
  <si>
    <t>전화료</t>
  </si>
  <si>
    <t>2012년</t>
  </si>
  <si>
    <t>비고/
증감내역</t>
  </si>
  <si>
    <t xml:space="preserve">   ※사진촬영 :행사 사진 인화 후 게시판 게시</t>
  </si>
  <si>
    <t>10월지출</t>
  </si>
  <si>
    <t>성소주일</t>
  </si>
  <si>
    <t>성소주일 헌금 전액</t>
  </si>
  <si>
    <t>누계실적</t>
  </si>
  <si>
    <t>천주교중동성당: 재경부</t>
  </si>
  <si>
    <t>천주교중동성당: 총무부</t>
  </si>
  <si>
    <t>천주교중동성당 : 전례부</t>
  </si>
  <si>
    <t>천주교중동성당: 복지부</t>
  </si>
  <si>
    <t>천주교중동성당: 청소년부(초등부)</t>
  </si>
  <si>
    <t>천주교중동성당: 청소년부(중고등부)</t>
  </si>
  <si>
    <t>천주교중동성당: 청소년부(청년부)</t>
  </si>
  <si>
    <t>총무부</t>
  </si>
  <si>
    <t>재경부</t>
  </si>
  <si>
    <t>◈ 신자재교육비</t>
  </si>
  <si>
    <t xml:space="preserve">  ㉮사목위원 피정</t>
  </si>
  <si>
    <t xml:space="preserve">     ※동계 :35,000x40명=1,400,000</t>
  </si>
  <si>
    <t xml:space="preserve">     ※하계 :15,000x40명= 600,000</t>
  </si>
  <si>
    <t xml:space="preserve">     ※지역신부님 초청:(350,000x2회)</t>
  </si>
  <si>
    <t>◈ 회의비</t>
  </si>
  <si>
    <t xml:space="preserve">  ※반구역장 월례회의비:</t>
  </si>
  <si>
    <t xml:space="preserve">            6,000×26명×11회=1,716,000</t>
  </si>
  <si>
    <t xml:space="preserve">   ㉮분과위원:15,000×3명×2회=90,000</t>
  </si>
  <si>
    <t xml:space="preserve">   ㉰신임반장:15,000×10명=150,000</t>
  </si>
  <si>
    <t>초등부</t>
  </si>
  <si>
    <t xml:space="preserve">   *축하다과회 : 50,000(과일,케잌,과자)</t>
  </si>
  <si>
    <t xml:space="preserve">   * 떡, 음료 : 140,000</t>
  </si>
  <si>
    <t xml:space="preserve">   * 부활 계란 전시회및 성경퀴즈대회  준비비 : 200,000</t>
  </si>
  <si>
    <t>의약품(50,000)+답사비(100,000)+모둠별운영비(80,000)</t>
  </si>
  <si>
    <t xml:space="preserve">     ● 본당(저학년)</t>
  </si>
  <si>
    <t xml:space="preserve">   *무대꾸미기 : 30,000</t>
  </si>
  <si>
    <t xml:space="preserve"> 합계(초등부+초등부 교사회) ① + ②</t>
  </si>
  <si>
    <t>◈ 자선비(불우이웃)</t>
  </si>
  <si>
    <t xml:space="preserve">    ㉮불우이웃: 22세대×50,000×12월=13,200,000</t>
  </si>
  <si>
    <t>◈ 교육참가지원비</t>
  </si>
  <si>
    <t xml:space="preserve">       ※복지부 연수:4명×2회×10,000</t>
  </si>
  <si>
    <t xml:space="preserve">     ※본당행사:(600,000x2회)</t>
  </si>
  <si>
    <t>비고/증감내역</t>
  </si>
  <si>
    <t xml:space="preserve">    ㉯교통비/선물비=30,000</t>
  </si>
  <si>
    <t xml:space="preserve">   ※악기 소모품 및 간식=200,000</t>
  </si>
  <si>
    <t xml:space="preserve"> 합계(중고등부+중고등부 교사회) ③ + ④</t>
  </si>
  <si>
    <t xml:space="preserve">   *놀이준비:솜사탕대여비,플로라이드 사진,페이스페인팅,전통놀이(150,000)</t>
  </si>
  <si>
    <t>접대 및 경조비.축일 선물, 커피봉사 재료비 등</t>
  </si>
  <si>
    <t xml:space="preserve">    ㉰전산교육20,000×2회=40,000</t>
  </si>
  <si>
    <t>천주교 중동성당 : 교육부</t>
  </si>
  <si>
    <t>본당신설기금</t>
  </si>
  <si>
    <t>사목활동비</t>
  </si>
  <si>
    <t>보좌: 5,520,000 (460,000×12개월)</t>
  </si>
  <si>
    <t>주임: 5,640,000 (470,000×12개월)</t>
  </si>
  <si>
    <t>보좌: 4,800,000 (400,000×12개월)</t>
  </si>
  <si>
    <t>12,000,000 (500,000×2명×12개월)</t>
  </si>
  <si>
    <t>4,800,000 (200,000×2명×12개월)</t>
  </si>
  <si>
    <t>주임: 2,120,000 (530,000×4회, 3/6/9/12월)</t>
  </si>
  <si>
    <t>보좌: 1,840,000 (460,000×4회, 3/6/9/12월)</t>
  </si>
  <si>
    <t>4,000,000 (500,000×2명×4회, 3/6/9/12월)</t>
  </si>
  <si>
    <t>300,000 (150,000×2명)</t>
  </si>
  <si>
    <t>8,694,000 (724,500×12개월)</t>
  </si>
  <si>
    <t>주님수난성금요일</t>
  </si>
  <si>
    <t>주님수난성금요일 특별헌금</t>
  </si>
  <si>
    <t xml:space="preserve"> 합계 18  (14+15+16+17)</t>
  </si>
  <si>
    <t>관리운영비 합계 2 + 3 + 4 + 5 + 6 + 7 + 8 + 9 + 10 + 11 + 12 + 13 + 14 + 15 + 16 + 17</t>
  </si>
  <si>
    <t xml:space="preserve">    ㉰크리스마스 실, 카드 대금=180,000</t>
  </si>
  <si>
    <t>천 주 교  중 동  본 당</t>
  </si>
  <si>
    <t>세 입 세 출 예 산 서</t>
  </si>
  <si>
    <t>내    용(2013)</t>
  </si>
  <si>
    <t>2013년</t>
  </si>
  <si>
    <t>2012년</t>
  </si>
  <si>
    <t xml:space="preserve">     ※상 품 : 1,500,000</t>
  </si>
  <si>
    <r>
      <t xml:space="preserve">     </t>
    </r>
    <r>
      <rPr>
        <sz val="10"/>
        <color indexed="63"/>
        <rFont val="바탕"/>
        <family val="1"/>
      </rPr>
      <t>※임관료</t>
    </r>
    <r>
      <rPr>
        <sz val="10"/>
        <color indexed="63"/>
        <rFont val="맑은 고딕"/>
        <family val="3"/>
      </rPr>
      <t>: 150,000</t>
    </r>
  </si>
  <si>
    <t xml:space="preserve">   ※1일피정 연1회 50명×15,000=750,000</t>
  </si>
  <si>
    <t xml:space="preserve">   ※(강사비300,000+식대50,000)×2회+</t>
  </si>
  <si>
    <t xml:space="preserve">               프랜카드50,000=750,000</t>
  </si>
  <si>
    <t xml:space="preserve">   ※인원100명×10,000원=1,000,000</t>
  </si>
  <si>
    <t xml:space="preserve">    ㉱불우이웃(22세대)설,추석 각1회 :</t>
  </si>
  <si>
    <t xml:space="preserve"> - 성소주일 본당행사 : 100,000</t>
  </si>
  <si>
    <r>
      <t xml:space="preserve">       </t>
    </r>
    <r>
      <rPr>
        <b/>
        <sz val="9"/>
        <color indexed="63"/>
        <rFont val="맑은 고딕"/>
        <family val="3"/>
      </rPr>
      <t>*</t>
    </r>
    <r>
      <rPr>
        <sz val="9"/>
        <color indexed="63"/>
        <rFont val="맑은 고딕"/>
        <family val="3"/>
      </rPr>
      <t>학생참가비 =10,000×20명 =200,000</t>
    </r>
  </si>
  <si>
    <t xml:space="preserve">    ㉮숙박,식대,난방외:35,000×40명=1,400,000</t>
  </si>
  <si>
    <t xml:space="preserve">    ㉯간식비:1,500×3회×40명=180,000</t>
  </si>
  <si>
    <t xml:space="preserve">    ㉰강사료(300,000)+P.G준비비(50,000)=350,000</t>
  </si>
  <si>
    <t xml:space="preserve">    ㉱참가비:20,000×35명=700,000</t>
  </si>
  <si>
    <t xml:space="preserve">       1,930,000-700,000(참가비)=1,230,000</t>
  </si>
  <si>
    <t xml:space="preserve">    ㉮버스500,000+참가비100,000+점심(6,000×40명=240,000)</t>
  </si>
  <si>
    <t xml:space="preserve">    ㉮점심:(6,000×40명)+간식:(2,000×40명)=320,000</t>
  </si>
  <si>
    <t xml:space="preserve">    ㉯참가비:100,000</t>
  </si>
  <si>
    <t xml:space="preserve">    ㉮식대(4,000×40명=160,000)+준비물 준비비 100,000</t>
  </si>
  <si>
    <t xml:space="preserve">       간식비(1,000×40명×7회=280,000)</t>
  </si>
  <si>
    <t xml:space="preserve">    ㉯간식비:2,000×40명×38주=3,040,000</t>
  </si>
  <si>
    <t xml:space="preserve">    ㉰부활준비물:100,000(계란 및 기타 소품)</t>
  </si>
  <si>
    <t xml:space="preserve">    ㉮졸업 선물비:10,000×7명=70,000  </t>
  </si>
  <si>
    <t xml:space="preserve">    ㉮악기 소모품 및 간식비=200,000</t>
  </si>
  <si>
    <t xml:space="preserve">    ㉮참가비:45,000×6명=270,000</t>
  </si>
  <si>
    <t>◈ 교사 M.T(본당) : 200,000</t>
  </si>
  <si>
    <t xml:space="preserve">    ㉮장소대여료(150,000)+유류대(50,000)+식비(자체회비로)</t>
  </si>
  <si>
    <t xml:space="preserve">    ㉮간식,기타물품구입(10,000×6명×10개월)=600,000</t>
  </si>
  <si>
    <t xml:space="preserve">    ㉮1년 일시불:80,000</t>
  </si>
  <si>
    <r>
      <t xml:space="preserve"> ◈ </t>
    </r>
    <r>
      <rPr>
        <b/>
        <sz val="10"/>
        <color indexed="63"/>
        <rFont val="맑은 고딕"/>
        <family val="3"/>
      </rPr>
      <t>창원지구 청년 체육대회: 320,000</t>
    </r>
  </si>
  <si>
    <t xml:space="preserve"> ◈ 창원지구 청년 회장단 연수: 135,000</t>
  </si>
  <si>
    <t xml:space="preserve"> ◈ 창원지역 청년연합회 지원금: 200,000</t>
  </si>
  <si>
    <t xml:space="preserve"> ◈ 창원지구청년연합회 회비/미사: 100,000</t>
  </si>
  <si>
    <t>㉴디다케35,000×4</t>
  </si>
  <si>
    <t>㉵신문대금(경향,가톨릭)=972,000</t>
  </si>
  <si>
    <t>㉶신자수첩: 40권×6,000=240,000</t>
  </si>
  <si>
    <t xml:space="preserve">  ㉲신부님,수녀님 영명축일</t>
  </si>
  <si>
    <t>항목신설</t>
  </si>
  <si>
    <t xml:space="preserve">                 반석-20매×190×2회=79,800</t>
  </si>
  <si>
    <t xml:space="preserve">  ㉱ 창원지구 여성협의회 회비 (240,000원)</t>
  </si>
  <si>
    <t>교구사목비,원로사목자기금(7,200,000원 포함)</t>
  </si>
  <si>
    <t>1,389,555×12개월=16,674,664</t>
  </si>
  <si>
    <t>26,022,440×0.0308=783,275 (65,273 x 12개월)</t>
  </si>
  <si>
    <t>26,022,440×0.008=208,180 (17,348 x 12개월)</t>
  </si>
  <si>
    <t>26,022,440×0.0106=275,838 (22,986 x 12개월)</t>
  </si>
  <si>
    <t>26,022,440/12=2,168,537 (180,711 x 12개월)</t>
  </si>
  <si>
    <t>877,000×12개월=10,524,000</t>
  </si>
  <si>
    <t>16,789,650×0.0308=505,368 (42,114 x 12개월)</t>
  </si>
  <si>
    <t>16,789,650×0.045=755,534 (62,961 x 12개월)</t>
  </si>
  <si>
    <t>16,789,650×0.008=134,317 (11,193 x 12개월)</t>
  </si>
  <si>
    <t>16,789,650×0.0106=177,970 (14,831 x 12개월)</t>
  </si>
  <si>
    <t>16,789,650/12=1,399,138 (116,595 x 12개월)</t>
  </si>
  <si>
    <t xml:space="preserve">     ※본당행사:(600,000x2회)=1,200,000</t>
  </si>
  <si>
    <t xml:space="preserve">     ※지역신부님 초청:(350,000x2회)=700,000</t>
  </si>
  <si>
    <t>내    용(2014)</t>
  </si>
  <si>
    <t>2014년</t>
  </si>
  <si>
    <r>
      <t xml:space="preserve">     </t>
    </r>
    <r>
      <rPr>
        <sz val="10"/>
        <color indexed="63"/>
        <rFont val="바탕"/>
        <family val="1"/>
      </rPr>
      <t>※기</t>
    </r>
    <r>
      <rPr>
        <sz val="10"/>
        <color indexed="63"/>
        <rFont val="맑은 고딕"/>
        <family val="3"/>
      </rPr>
      <t xml:space="preserve"> </t>
    </r>
    <r>
      <rPr>
        <sz val="10"/>
        <color indexed="63"/>
        <rFont val="바탕"/>
        <family val="1"/>
      </rPr>
      <t>타</t>
    </r>
    <r>
      <rPr>
        <sz val="10"/>
        <color indexed="63"/>
        <rFont val="맑은 고딕"/>
        <family val="3"/>
      </rPr>
      <t xml:space="preserve"> : 350,000(식음료, 주류)</t>
    </r>
  </si>
  <si>
    <r>
      <t xml:space="preserve">     </t>
    </r>
    <r>
      <rPr>
        <sz val="10"/>
        <color indexed="63"/>
        <rFont val="바탕"/>
        <family val="1"/>
      </rPr>
      <t>※기</t>
    </r>
    <r>
      <rPr>
        <sz val="10"/>
        <color indexed="63"/>
        <rFont val="맑은 고딕"/>
        <family val="3"/>
      </rPr>
      <t xml:space="preserve"> </t>
    </r>
    <r>
      <rPr>
        <sz val="10"/>
        <color indexed="63"/>
        <rFont val="바탕"/>
        <family val="1"/>
      </rPr>
      <t>타</t>
    </r>
    <r>
      <rPr>
        <sz val="10"/>
        <color indexed="63"/>
        <rFont val="맑은 고딕"/>
        <family val="3"/>
      </rPr>
      <t xml:space="preserve"> : 1,350,000(식음료, 주류)</t>
    </r>
  </si>
  <si>
    <t xml:space="preserve">     ※동계 :35,000x35명=1,225,000</t>
  </si>
  <si>
    <t xml:space="preserve">  ㉮사목위원 피정 : 1,750,000</t>
  </si>
  <si>
    <t>주임: 7,200,000 (600,000×12개월)</t>
  </si>
  <si>
    <t>보좌: 6,000,000 (500,000×12개월)</t>
  </si>
  <si>
    <t>13,200,000 (550,000×2명×12개월)</t>
  </si>
  <si>
    <t xml:space="preserve">                 반석-20매×190×2회=7,600</t>
  </si>
  <si>
    <t>14년 교구 예산 지침서 준수</t>
  </si>
  <si>
    <t>7,200,000=(600,000×12개월)</t>
  </si>
  <si>
    <t>26,731,104/12=2,227,592 (180,711 x 12개월)</t>
  </si>
  <si>
    <t>17,756,270/12=1,479,689(123,307 x 12개월)</t>
  </si>
  <si>
    <t>㉲소년지:(1년=48,000)</t>
  </si>
  <si>
    <t>㉳디다케35,000×4</t>
  </si>
  <si>
    <t>㉴신문대금(경향,가톨릭)=972,000</t>
  </si>
  <si>
    <t>㉵신자수첩: 40권×6,000=240,000</t>
  </si>
  <si>
    <t>㉶소공동체회의록:2,000×30권=60,000</t>
  </si>
  <si>
    <t>㉷카렌다(2,000×400부)=800,000</t>
  </si>
  <si>
    <t>사무용품비</t>
  </si>
  <si>
    <t>2014 년도</t>
  </si>
  <si>
    <t>제전비</t>
  </si>
  <si>
    <t xml:space="preserve">   ㉮제병 大: 150원X80개X12개월=144,000</t>
  </si>
  <si>
    <t xml:space="preserve">            小: 15원X4,000X12개월=720,000</t>
  </si>
  <si>
    <t xml:space="preserve">   ㉯미사주:8,000×5병×12개월=480,000</t>
  </si>
  <si>
    <t xml:space="preserve">   ㉰제의 세탁: 250,000</t>
  </si>
  <si>
    <t xml:space="preserve">   ㉰제의 세탁:250,000</t>
  </si>
  <si>
    <t xml:space="preserve">   ㉱매일미사  大: 3×1,500×12개월=54,000</t>
  </si>
  <si>
    <t xml:space="preserve">                  小: 5×1,000×12개월=60,000</t>
  </si>
  <si>
    <t xml:space="preserve">   ㉲전례용품1(향, 숯, 침봉, 소금, 초심지)=100,000</t>
  </si>
  <si>
    <t xml:space="preserve">   ㉳사탕, 초코렛, 건빵: 5,000×12개월=60,000</t>
  </si>
  <si>
    <t xml:space="preserve">   ㉴대축일 및 행사 전례준비=500,000</t>
  </si>
  <si>
    <t xml:space="preserve">   ㉵도서및제구 구입(복사지,착화기)=50,000</t>
  </si>
  <si>
    <t xml:space="preserve">   ㉶제대꽃대:200,000×12개월)=2,400,000</t>
  </si>
  <si>
    <t>관리운영비</t>
  </si>
  <si>
    <t>신자교육비</t>
  </si>
  <si>
    <t>단체보조</t>
  </si>
  <si>
    <t xml:space="preserve">   ㉰복사학교 지원금:30,000×6명(신입)=180,000</t>
  </si>
  <si>
    <t xml:space="preserve">   ㉱초등부 복사단 출석비: 20명x1,000원x12개월=240,000</t>
  </si>
  <si>
    <t xml:space="preserve">   ㉲초등부 복사단 간식비: 20명x2,000원x12개월=480,000</t>
  </si>
  <si>
    <t xml:space="preserve">   ㉮전례 꽃꽂이회 피정:20.000×2=40.000</t>
  </si>
  <si>
    <t xml:space="preserve">   ㉯마산교구 전례분과위원연수:15,000×10명=150,000</t>
  </si>
  <si>
    <t xml:space="preserve">   ㉰교육참가지원비:반주자 연수30,000×2명=60,000</t>
  </si>
  <si>
    <t>천주교중동성당: 복음화부</t>
  </si>
  <si>
    <t>단위:1,000원</t>
  </si>
  <si>
    <t>과목</t>
  </si>
  <si>
    <t>내    용(2014)</t>
  </si>
  <si>
    <t>내    용(2013)</t>
  </si>
  <si>
    <t>증감액</t>
  </si>
  <si>
    <t>2014년</t>
  </si>
  <si>
    <t>2013년</t>
  </si>
  <si>
    <t>1월지출</t>
  </si>
  <si>
    <t>누계실적</t>
  </si>
  <si>
    <t>비고/
증감내역</t>
  </si>
  <si>
    <t>관</t>
  </si>
  <si>
    <t>항</t>
  </si>
  <si>
    <t>목</t>
  </si>
  <si>
    <t>계획</t>
  </si>
  <si>
    <t>실적</t>
  </si>
  <si>
    <t>관리운영비</t>
  </si>
  <si>
    <t>신자교육비</t>
  </si>
  <si>
    <t>교육참가지원비</t>
  </si>
  <si>
    <t>선교+쉬는교우 합산</t>
  </si>
  <si>
    <t>합계 ①</t>
  </si>
  <si>
    <t>일반관리비</t>
  </si>
  <si>
    <t>사무용품비</t>
  </si>
  <si>
    <t>행사비</t>
  </si>
  <si>
    <t>회의비</t>
  </si>
  <si>
    <t xml:space="preserve">      70,000×4회 = 280,000</t>
  </si>
  <si>
    <t>현실화</t>
  </si>
  <si>
    <t xml:space="preserve">      50,000×4회 = 200,000</t>
  </si>
  <si>
    <t>선교사업비</t>
  </si>
  <si>
    <t>선교비</t>
  </si>
  <si>
    <t>예비자교육비</t>
  </si>
  <si>
    <t>영세식 다과회 추가</t>
  </si>
  <si>
    <t>복지시설 방문 부활</t>
  </si>
  <si>
    <t xml:space="preserve">    ㉳예비자,봉사자 식사:50,000×8반×2회=800,000</t>
  </si>
  <si>
    <t>선교사업비</t>
  </si>
  <si>
    <t>선교비</t>
  </si>
  <si>
    <t>선교 활성화 조성</t>
  </si>
  <si>
    <t>천주교중동성당 : 홍보.가정사목부</t>
  </si>
  <si>
    <r>
      <t>◈</t>
    </r>
    <r>
      <rPr>
        <sz val="10"/>
        <color indexed="63"/>
        <rFont val="맑은 고딕"/>
        <family val="3"/>
      </rPr>
      <t xml:space="preserve"> 비품비</t>
    </r>
  </si>
  <si>
    <t xml:space="preserve">   ※사진촬영 및 자료보관 관련  비품구입비 </t>
  </si>
  <si>
    <t xml:space="preserve">   2.5인치 1TB 외장하드 - 사진보관용</t>
  </si>
  <si>
    <t>USB→외장하드 구매</t>
  </si>
  <si>
    <r>
      <t xml:space="preserve">◈ </t>
    </r>
    <r>
      <rPr>
        <sz val="10"/>
        <color indexed="63"/>
        <rFont val="맑은 고딕"/>
        <family val="3"/>
      </rPr>
      <t>신자재교육비</t>
    </r>
  </si>
  <si>
    <t>신규-어머니학교 지원</t>
  </si>
  <si>
    <t>◈ 교육참가지원비</t>
  </si>
  <si>
    <t>천주교중동성당 : 구역부</t>
  </si>
  <si>
    <t>2012년</t>
  </si>
  <si>
    <t xml:space="preserve">   ※부활계란</t>
  </si>
  <si>
    <t xml:space="preserve">   ㉰신임반장:15,000×10명=150,000</t>
  </si>
  <si>
    <t>관리운영비</t>
  </si>
  <si>
    <t>도서인쇄비</t>
  </si>
  <si>
    <r>
      <t xml:space="preserve">    ㉱</t>
    </r>
    <r>
      <rPr>
        <sz val="10"/>
        <rFont val="맑은 고딕"/>
        <family val="3"/>
      </rPr>
      <t>불우이웃돕기(22세대)설,추석 각1회 :</t>
    </r>
  </si>
  <si>
    <t xml:space="preserve">         22세대×30,000×2회=\1,320,000</t>
  </si>
  <si>
    <t>천주교중동성당: 시설부</t>
  </si>
  <si>
    <t>2013년</t>
  </si>
  <si>
    <t>2011년</t>
  </si>
  <si>
    <t>시설관리비</t>
  </si>
  <si>
    <t>시설비</t>
  </si>
  <si>
    <t>비품비</t>
  </si>
  <si>
    <t>수선유지비</t>
  </si>
  <si>
    <r>
      <t>◈</t>
    </r>
    <r>
      <rPr>
        <sz val="10"/>
        <color indexed="63"/>
        <rFont val="맑은 고딕"/>
        <family val="3"/>
      </rPr>
      <t xml:space="preserve"> 수선유지비</t>
    </r>
  </si>
  <si>
    <r>
      <t xml:space="preserve"> </t>
    </r>
    <r>
      <rPr>
        <sz val="10"/>
        <color indexed="63"/>
        <rFont val="바탕"/>
        <family val="1"/>
      </rPr>
      <t>⊙</t>
    </r>
    <r>
      <rPr>
        <sz val="10"/>
        <color indexed="63"/>
        <rFont val="맑은 고딕"/>
        <family val="3"/>
      </rPr>
      <t xml:space="preserve"> 수선유지비</t>
    </r>
  </si>
  <si>
    <t>수선유지비 합계 ③</t>
  </si>
  <si>
    <r>
      <t xml:space="preserve"> </t>
    </r>
    <r>
      <rPr>
        <sz val="10"/>
        <color indexed="63"/>
        <rFont val="바탕"/>
        <family val="1"/>
      </rPr>
      <t>◈</t>
    </r>
    <r>
      <rPr>
        <sz val="10"/>
        <color indexed="63"/>
        <rFont val="맑은 고딕"/>
        <family val="3"/>
      </rPr>
      <t xml:space="preserve"> 화재 보험료</t>
    </r>
  </si>
  <si>
    <r>
      <t xml:space="preserve"> </t>
    </r>
    <r>
      <rPr>
        <sz val="10"/>
        <color indexed="63"/>
        <rFont val="바탕"/>
        <family val="1"/>
      </rPr>
      <t>⊙</t>
    </r>
    <r>
      <rPr>
        <sz val="10"/>
        <color indexed="63"/>
        <rFont val="맑은 고딕"/>
        <family val="3"/>
      </rPr>
      <t xml:space="preserve"> 화재 보험료: </t>
    </r>
  </si>
  <si>
    <t xml:space="preserve"> ▣ 6학년 졸업선물비 : 225,000</t>
  </si>
  <si>
    <r>
      <t xml:space="preserve"> ▣ </t>
    </r>
    <r>
      <rPr>
        <b/>
        <sz val="10"/>
        <color indexed="63"/>
        <rFont val="맑은 고딕"/>
        <family val="3"/>
      </rPr>
      <t>6학년 졸업선물비 : 225,000</t>
    </r>
  </si>
  <si>
    <t xml:space="preserve">     ㉮졸업선물(도서상품권)5,000x15=75,000</t>
  </si>
  <si>
    <t xml:space="preserve">   *졸업선물(도서상품권)5,000x15=75,000</t>
  </si>
  <si>
    <t xml:space="preserve">     ㉯개근상 : 5,000x20=100,000(문구류)</t>
  </si>
  <si>
    <t xml:space="preserve">   *개근봉사 : 5,000x20 = 100,000(문구류)</t>
  </si>
  <si>
    <t xml:space="preserve">     ㉰축하 다과회 : 50,000(과일, 케잌, 과자)</t>
  </si>
  <si>
    <t xml:space="preserve"> ▣ 부활 : 515,000</t>
  </si>
  <si>
    <t xml:space="preserve"> ▣ 부활 : 610,000</t>
  </si>
  <si>
    <t xml:space="preserve">     ㉮부활선물비 3,000x75명 = 225,000</t>
  </si>
  <si>
    <t xml:space="preserve">   * 머그컵 3,000x90 = 270,000</t>
  </si>
  <si>
    <t xml:space="preserve">     ㉯떡, 음료 : 140,000</t>
  </si>
  <si>
    <t xml:space="preserve">     ㉰부활 계란 준비비 : 150,000</t>
  </si>
  <si>
    <t xml:space="preserve"> ▣ 성소주일 본당행사 : 100,000 </t>
  </si>
  <si>
    <t xml:space="preserve">     ㉮준비비 : 100,000</t>
  </si>
  <si>
    <t xml:space="preserve">   *준비비 : 100,000</t>
  </si>
  <si>
    <t xml:space="preserve"> ▣ 부모님과 함께 미사를 : 100,000</t>
  </si>
  <si>
    <t xml:space="preserve"> ▣ 부모님과 함께 미사를 : 110,000</t>
  </si>
  <si>
    <t xml:space="preserve">     ㉮꽃,초코렛구입비 80,000, 사진 현상비 20,000</t>
  </si>
  <si>
    <t xml:space="preserve">  *인형재료 구입비 50,000/꽃,초코렛50,000/사진10,000</t>
  </si>
  <si>
    <t xml:space="preserve"> ▣ 첫영성체 : 275,000</t>
  </si>
  <si>
    <t xml:space="preserve"> ▣ 첫영성체 선물비 : 225,000</t>
  </si>
  <si>
    <t xml:space="preserve">     ㉮선물비 : 15,000x15명=225,000(묵주,문구 등)</t>
  </si>
  <si>
    <t xml:space="preserve">  * 선물비: 15,000x15명=225,000(묵주,문구 등)</t>
  </si>
  <si>
    <t xml:space="preserve">     ㉯준비비 : 50,000(게시판 등)</t>
  </si>
  <si>
    <t xml:space="preserve"> ▣ 여름신앙학교 : 3,620,000</t>
  </si>
  <si>
    <t xml:space="preserve"> ▣ 여름신앙학교(초,중고전체) : 4,860,000</t>
  </si>
  <si>
    <t xml:space="preserve">     ㉮ 초등 3학년 ~ 6학년(1박2일)=4,620,000</t>
  </si>
  <si>
    <t xml:space="preserve">     ● 초등 3학년 ~ 고등 2학년 (2박 3일)  </t>
  </si>
  <si>
    <r>
      <t xml:space="preserve">        </t>
    </r>
    <r>
      <rPr>
        <b/>
        <sz val="9"/>
        <color indexed="63"/>
        <rFont val="맑은 고딕"/>
        <family val="3"/>
      </rPr>
      <t>*</t>
    </r>
    <r>
      <rPr>
        <sz val="9"/>
        <color indexed="63"/>
        <rFont val="맑은 고딕"/>
        <family val="3"/>
      </rPr>
      <t>학생참가비(30,000x45명=1,350,000)</t>
    </r>
  </si>
  <si>
    <r>
      <t xml:space="preserve">      </t>
    </r>
    <r>
      <rPr>
        <b/>
        <sz val="10"/>
        <color indexed="63"/>
        <rFont val="맑은 고딕"/>
        <family val="3"/>
      </rPr>
      <t>*</t>
    </r>
    <r>
      <rPr>
        <sz val="10"/>
        <color indexed="63"/>
        <rFont val="맑은 고딕"/>
        <family val="3"/>
      </rPr>
      <t>학생참가비(30,000x75명=2,250,000)</t>
    </r>
  </si>
  <si>
    <t>차량대여료(700,000)+봉고유류대(50,000)+시설이용료(35,000x60명=2,100,000)&lt;교사,봉사자포함&gt;</t>
  </si>
  <si>
    <t xml:space="preserve">*챠량대여료(900,000)+봉고유류대(100,000)+시설이용료(30,000*100명&lt;교사,봉사자포함&gt;) </t>
  </si>
  <si>
    <t>간식비(1,500x4회x60명=360,000)+프로그램준비비(6모둠x80,000=480,000)+신앙학교티(10,000x60=600,000)</t>
  </si>
  <si>
    <t>간식비(1,500원*6회*100명)+행사전프로그램준비비(8모둠*80,000=640,000)+신앙학교티(8,000*100=800,000)</t>
  </si>
  <si>
    <t>의약품(50,000)+답사비(100,000)+모둠별운영비(60,000)+보험료(2,000x60=120,000)&lt;교사,봉사자포함&gt;</t>
  </si>
  <si>
    <t xml:space="preserve">     ㉯ 초등 유치부~2학년(당일)=750,000</t>
  </si>
  <si>
    <r>
      <t xml:space="preserve">         </t>
    </r>
    <r>
      <rPr>
        <b/>
        <sz val="9"/>
        <color indexed="63"/>
        <rFont val="맑은 고딕"/>
        <family val="3"/>
      </rPr>
      <t>*</t>
    </r>
    <r>
      <rPr>
        <sz val="9"/>
        <color indexed="63"/>
        <rFont val="맑은 고딕"/>
        <family val="3"/>
      </rPr>
      <t>학생참가비 (20,000×20명 =400,000)</t>
    </r>
  </si>
  <si>
    <t xml:space="preserve">      간식비:1,500x2회x25명=75,000&lt;봉사자포함&gt;</t>
  </si>
  <si>
    <t xml:space="preserve">      *간식비:1,500x2회x20명=60,000</t>
  </si>
  <si>
    <t xml:space="preserve">      점심:4,000x25명=100,000 </t>
  </si>
  <si>
    <t xml:space="preserve">      *1일점심:4,000x30명=120,000</t>
  </si>
  <si>
    <t xml:space="preserve">      물놀이(수영장)입장료:3,000Ⅹ25명=75,000&lt;봉사자포함&gt;</t>
  </si>
  <si>
    <t xml:space="preserve">      신앙학교티:10,000x20명=200,000</t>
  </si>
  <si>
    <t xml:space="preserve">      *신앙학교티:8,000x20명=160,000</t>
  </si>
  <si>
    <t xml:space="preserve">      신앙학교 전체: 예비비:200,000 +평가비 100,000</t>
  </si>
  <si>
    <t xml:space="preserve">        *저학년+고학년 :예비비:200,000+평가비 (200,000)</t>
  </si>
  <si>
    <r>
      <t xml:space="preserve">    *전체(고+저학년) : 5,370,000- 1,750,000(학생참가비)</t>
    </r>
    <r>
      <rPr>
        <b/>
        <sz val="10"/>
        <color indexed="63"/>
        <rFont val="맑은 고딕"/>
        <family val="3"/>
      </rPr>
      <t>= 3,620,000</t>
    </r>
  </si>
  <si>
    <t xml:space="preserve">    *전체(저+고) :6,590,000 - 참가비(2,450,000)=4,140,000</t>
  </si>
  <si>
    <t xml:space="preserve"> ▣ 은총시장 : 1,125,000</t>
  </si>
  <si>
    <t xml:space="preserve"> ▣ 은총시장: 1,000,000</t>
  </si>
  <si>
    <t xml:space="preserve">     ㉮물품구입비:문구,주방,화분,성물,액세서리,생명(10,000x75=750,000)</t>
  </si>
  <si>
    <t xml:space="preserve">   *물품구입비:문구,주방,화분,성물,액세서리,도서,cd(7,000x85)</t>
  </si>
  <si>
    <t xml:space="preserve">     ㉯놀이준비:솜사탕대여비,플로라이드 사진,페이스페인팅(150,000)</t>
  </si>
  <si>
    <t xml:space="preserve">     ㉰먹거리 준비(3,000x75=225,000)</t>
  </si>
  <si>
    <t xml:space="preserve">   *먹거리 준비(3,000x85=255,000)</t>
  </si>
  <si>
    <t xml:space="preserve"> ▣ 성탄 축제 : 715,000</t>
  </si>
  <si>
    <t xml:space="preserve"> ▣ 성탄 축제 : 800,000</t>
  </si>
  <si>
    <t xml:space="preserve">     ㉮간식비(1,000x75명x7회=525,000)</t>
  </si>
  <si>
    <t xml:space="preserve">   *간식비(1,000x90명x7회=630,000)</t>
  </si>
  <si>
    <t xml:space="preserve">     ㉯준비물 및 의상대여(만들기) : 학급당 20,000x7=140,000</t>
  </si>
  <si>
    <t xml:space="preserve">   *준비물 및 의상대여(만들기) : 학급당 20,000x7=140,000</t>
  </si>
  <si>
    <t xml:space="preserve">     ㉰무대꾸미기 : 50,000</t>
  </si>
  <si>
    <t xml:space="preserve"> ▣ 주일학교운영비 : 4,357,000</t>
  </si>
  <si>
    <t xml:space="preserve"> ▣ 주일학교운영비 : 4,525,000</t>
  </si>
  <si>
    <t xml:space="preserve">     ㉮운영비: 1,500x70명x9개월=945,000</t>
  </si>
  <si>
    <t xml:space="preserve">   *운영비: 1,500x75명x10개월=1,125,000</t>
  </si>
  <si>
    <r>
      <t xml:space="preserve">     ㉯간   식:80,000x38주</t>
    </r>
    <r>
      <rPr>
        <sz val="10"/>
        <rFont val="맑은 고딕"/>
        <family val="3"/>
      </rPr>
      <t>=3,040,000</t>
    </r>
  </si>
  <si>
    <r>
      <t xml:space="preserve">   *간식:80000x38주</t>
    </r>
    <r>
      <rPr>
        <sz val="10"/>
        <rFont val="맑은 고딕"/>
        <family val="3"/>
      </rPr>
      <t>=3,040,000</t>
    </r>
  </si>
  <si>
    <t xml:space="preserve">     ㉰새친구 :3명x3회x9달x2,000= 162,000</t>
  </si>
  <si>
    <t xml:space="preserve">   *새친구 :3명x3회x10달x1,500(우리농 곰돌이)= 135,000</t>
  </si>
  <si>
    <t xml:space="preserve">     ㉱도서구입비 : 3,000x70권 = 210,000   </t>
  </si>
  <si>
    <t xml:space="preserve">   *도서구입비(은총통장) : 3,000x75권 = 225,000   </t>
  </si>
  <si>
    <t>◈ 신임교사연수 : 170,000</t>
  </si>
  <si>
    <t>◈ 신임교사연수 : 160,000</t>
  </si>
  <si>
    <t xml:space="preserve">    ㉮참가비:85,000×2명 =170,000</t>
  </si>
  <si>
    <t xml:space="preserve">    ㉮참가비:80,000×2명 =160,000</t>
  </si>
  <si>
    <t>◈ 교리교사 피정(교구) : 405,000</t>
  </si>
  <si>
    <t xml:space="preserve">    ㉮참가비:45,000×9명=405,000</t>
  </si>
  <si>
    <t>◈ 대표교사 연수 : 40,000</t>
  </si>
  <si>
    <t>◈ 대표교사 연수 : 39,000</t>
  </si>
  <si>
    <t>◈ 교리교사 연수(교구) : 405,000</t>
  </si>
  <si>
    <t>◈ 교사학교(지구) : 75,000</t>
  </si>
  <si>
    <t xml:space="preserve">    ㉮참가비:5,000×9명=45,000</t>
  </si>
  <si>
    <t xml:space="preserve">    ㉯교통비:30,000 </t>
  </si>
  <si>
    <t>◈ 교리교사의 날 : 150,000</t>
  </si>
  <si>
    <t>◈ 교리교사의 날 : 180,000</t>
  </si>
  <si>
    <r>
      <t xml:space="preserve">    </t>
    </r>
    <r>
      <rPr>
        <sz val="9"/>
        <color indexed="63"/>
        <rFont val="맑은 고딕"/>
        <family val="3"/>
      </rPr>
      <t>㉮교통비(60,000)+식비및간식비(10,000x9명=90,000)</t>
    </r>
  </si>
  <si>
    <r>
      <t xml:space="preserve">    </t>
    </r>
    <r>
      <rPr>
        <sz val="9"/>
        <color indexed="63"/>
        <rFont val="맑은 고딕"/>
        <family val="3"/>
      </rPr>
      <t>㉮교통비(60,000)+식비및간식비(10,000x9명=90,000)+근속상(1명:30,000)</t>
    </r>
  </si>
  <si>
    <t xml:space="preserve">    ㉮장소대여료(150,000)+유류대(50,000)+식비(자체회비로 )</t>
  </si>
  <si>
    <t>◈ 교사 회의비 : 810,000</t>
  </si>
  <si>
    <t>◈ 교사 회의비 : 900,000</t>
  </si>
  <si>
    <t xml:space="preserve">    ㉮간식,기타물품구입(10,000×9명×9개월)=810,000</t>
  </si>
  <si>
    <t xml:space="preserve">    ㉮간식,기타물품구입(10,000×9명×10개월)=900,000</t>
  </si>
  <si>
    <t>◈ 대표교사 지구모임 회비 : 60,000</t>
  </si>
  <si>
    <t xml:space="preserve">    ㉮1년분 일시불(60,000)</t>
  </si>
  <si>
    <t>◈ 교사수첩 : 90,000</t>
  </si>
  <si>
    <t xml:space="preserve">    ㉮수첩비:10,000x9명=90,000</t>
  </si>
  <si>
    <r>
      <t xml:space="preserve">◈ </t>
    </r>
    <r>
      <rPr>
        <b/>
        <sz val="10"/>
        <color indexed="63"/>
        <rFont val="맑은 고딕"/>
        <family val="3"/>
      </rPr>
      <t>중고등부 겨울피정 : 1,230,000</t>
    </r>
  </si>
  <si>
    <t>◈ 중고등부 겨울피정 :1,230,000</t>
  </si>
  <si>
    <t xml:space="preserve">    ㉰강사료(300,000)+P.G준비비(50,000).소계:350,000</t>
  </si>
  <si>
    <r>
      <t>◈</t>
    </r>
    <r>
      <rPr>
        <b/>
        <sz val="10"/>
        <color indexed="63"/>
        <rFont val="맑은 고딕"/>
        <family val="3"/>
      </rPr>
      <t xml:space="preserve"> 여름신앙학교(2박3일) : 2,715,000</t>
    </r>
  </si>
  <si>
    <r>
      <t xml:space="preserve">◈ </t>
    </r>
    <r>
      <rPr>
        <b/>
        <sz val="10"/>
        <color indexed="63"/>
        <rFont val="맑은 고딕"/>
        <family val="3"/>
      </rPr>
      <t xml:space="preserve">여름신앙학교(2박3일) : </t>
    </r>
    <r>
      <rPr>
        <b/>
        <sz val="10"/>
        <color indexed="63"/>
        <rFont val="맑은 고딕"/>
        <family val="3"/>
      </rPr>
      <t>초등부와 함께 시행</t>
    </r>
  </si>
  <si>
    <t xml:space="preserve">   학생참가비(35,000Ⅹ35명=1,225,000)</t>
  </si>
  <si>
    <r>
      <rPr>
        <sz val="8"/>
        <color indexed="63"/>
        <rFont val="맑은 고딕"/>
        <family val="3"/>
      </rPr>
      <t xml:space="preserve">   차량대여료(700,000)+봉고유류비(100,000)+시설이용료(45,000×40명=1,800,000)-</t>
    </r>
    <r>
      <rPr>
        <sz val="6"/>
        <color indexed="63"/>
        <rFont val="맑은 고딕"/>
        <family val="3"/>
      </rPr>
      <t>교사,봉사자</t>
    </r>
    <r>
      <rPr>
        <sz val="8"/>
        <color indexed="63"/>
        <rFont val="맑은 고딕"/>
        <family val="3"/>
      </rPr>
      <t xml:space="preserve"> </t>
    </r>
    <r>
      <rPr>
        <sz val="6"/>
        <color indexed="63"/>
        <rFont val="맑은 고딕"/>
        <family val="3"/>
      </rPr>
      <t>포함</t>
    </r>
  </si>
  <si>
    <r>
      <t xml:space="preserve">   간식비(1,500</t>
    </r>
    <r>
      <rPr>
        <sz val="8"/>
        <color indexed="63"/>
        <rFont val="맑은 고딕"/>
        <family val="3"/>
      </rPr>
      <t>Ⅹ5Ⅹ40명=300,000)+프로그램준비비(6모둠Ⅹ60,000=360,000)+의약품(50,000)</t>
    </r>
  </si>
  <si>
    <r>
      <t xml:space="preserve">   점심(5,000</t>
    </r>
    <r>
      <rPr>
        <sz val="8"/>
        <color indexed="63"/>
        <rFont val="맑은 고딕"/>
        <family val="3"/>
      </rPr>
      <t xml:space="preserve">Ⅹ40명=200,000)+보험료(120,000)+답사비(100,000)+평가비(100,000)+예비비(100,000) </t>
    </r>
  </si>
  <si>
    <r>
      <t xml:space="preserve">   * 3</t>
    </r>
    <r>
      <rPr>
        <sz val="8"/>
        <color indexed="63"/>
        <rFont val="맑은 고딕"/>
        <family val="3"/>
      </rPr>
      <t>,940,000(전체) - 1,225,000(학생참가비) = 2,715,000</t>
    </r>
  </si>
  <si>
    <r>
      <t xml:space="preserve">◈ </t>
    </r>
    <r>
      <rPr>
        <b/>
        <sz val="10"/>
        <color indexed="63"/>
        <rFont val="맑은 고딕"/>
        <family val="3"/>
      </rPr>
      <t>반석 청소년 축제 : 840,000</t>
    </r>
  </si>
  <si>
    <t>◈ 반석 청소년 축제 : 840,000</t>
  </si>
  <si>
    <r>
      <t xml:space="preserve">◈ </t>
    </r>
    <r>
      <rPr>
        <b/>
        <sz val="10"/>
        <color indexed="63"/>
        <rFont val="맑은 고딕"/>
        <family val="3"/>
      </rPr>
      <t>창원지구 학생연합 체육대회 : 420,000</t>
    </r>
  </si>
  <si>
    <t>◈ 창원지구 학생연합 체육대회 :420,000</t>
  </si>
  <si>
    <r>
      <t xml:space="preserve">◈ </t>
    </r>
    <r>
      <rPr>
        <b/>
        <sz val="10"/>
        <color indexed="63"/>
        <rFont val="맑은 고딕"/>
        <family val="3"/>
      </rPr>
      <t xml:space="preserve">성탄 축제 : </t>
    </r>
    <r>
      <rPr>
        <b/>
        <sz val="10"/>
        <color indexed="63"/>
        <rFont val="맑은 고딕"/>
        <family val="3"/>
      </rPr>
      <t>540,000</t>
    </r>
  </si>
  <si>
    <r>
      <rPr>
        <b/>
        <sz val="10"/>
        <color indexed="63"/>
        <rFont val="맑은 고딕"/>
        <family val="3"/>
      </rPr>
      <t>◈ 성탄 축제 :</t>
    </r>
    <r>
      <rPr>
        <b/>
        <sz val="10"/>
        <color indexed="63"/>
        <rFont val="맑은 고딕"/>
        <family val="3"/>
      </rPr>
      <t>540,000</t>
    </r>
  </si>
  <si>
    <t xml:space="preserve">    ㉯간식비(1,000×40명×7회=280,000)</t>
  </si>
  <si>
    <r>
      <t xml:space="preserve">◈ </t>
    </r>
    <r>
      <rPr>
        <b/>
        <sz val="10"/>
        <color indexed="63"/>
        <rFont val="맑은 고딕"/>
        <family val="3"/>
      </rPr>
      <t xml:space="preserve">주일학교운영비 : </t>
    </r>
    <r>
      <rPr>
        <b/>
        <sz val="10"/>
        <color indexed="63"/>
        <rFont val="맑은 고딕"/>
        <family val="3"/>
      </rPr>
      <t>3,680,000</t>
    </r>
  </si>
  <si>
    <r>
      <rPr>
        <b/>
        <sz val="10"/>
        <color indexed="63"/>
        <rFont val="맑은 고딕"/>
        <family val="3"/>
      </rPr>
      <t>◈ 주일학교운영비 :3,74</t>
    </r>
    <r>
      <rPr>
        <b/>
        <sz val="10"/>
        <color indexed="63"/>
        <rFont val="맑은 고딕"/>
        <family val="3"/>
      </rPr>
      <t>0,000</t>
    </r>
  </si>
  <si>
    <t xml:space="preserve">    ㉮운영비:1,500×40명×9개월=540,000   </t>
  </si>
  <si>
    <r>
      <t xml:space="preserve">◈ </t>
    </r>
    <r>
      <rPr>
        <b/>
        <sz val="10"/>
        <color indexed="63"/>
        <rFont val="맑은 고딕"/>
        <family val="3"/>
      </rPr>
      <t>또래사도양성 연수비 : 300,000</t>
    </r>
  </si>
  <si>
    <r>
      <rPr>
        <b/>
        <sz val="10"/>
        <color indexed="63"/>
        <rFont val="맑은 고딕"/>
        <family val="3"/>
      </rPr>
      <t xml:space="preserve">◈ 또래사도양성 연수비 : </t>
    </r>
    <r>
      <rPr>
        <b/>
        <sz val="10"/>
        <color indexed="63"/>
        <rFont val="맑은 고딕"/>
        <family val="3"/>
      </rPr>
      <t>214,000</t>
    </r>
  </si>
  <si>
    <t xml:space="preserve">    ㉮참가비:150,000×2명=300,000</t>
  </si>
  <si>
    <t xml:space="preserve">    ㉮참가비:62,000x2명=124,000</t>
  </si>
  <si>
    <t xml:space="preserve">    </t>
  </si>
  <si>
    <t xml:space="preserve">    ㉰재교육 (1회)=30,000x2명=60,000</t>
  </si>
  <si>
    <r>
      <t xml:space="preserve">◈ </t>
    </r>
    <r>
      <rPr>
        <b/>
        <sz val="10"/>
        <color indexed="63"/>
        <rFont val="맑은 고딕"/>
        <family val="3"/>
      </rPr>
      <t>고3 지원비 :32</t>
    </r>
    <r>
      <rPr>
        <b/>
        <sz val="10"/>
        <color indexed="63"/>
        <rFont val="맑은 고딕"/>
        <family val="3"/>
      </rPr>
      <t>0,000</t>
    </r>
  </si>
  <si>
    <r>
      <rPr>
        <b/>
        <sz val="10"/>
        <color indexed="63"/>
        <rFont val="맑은 고딕"/>
        <family val="3"/>
      </rPr>
      <t>◈ 고3 지원비 :35</t>
    </r>
    <r>
      <rPr>
        <b/>
        <sz val="10"/>
        <color indexed="63"/>
        <rFont val="맑은 고딕"/>
        <family val="3"/>
      </rPr>
      <t>0,000</t>
    </r>
  </si>
  <si>
    <t xml:space="preserve">    ㉮졸업 선물비:10,000×5명=50,000  </t>
  </si>
  <si>
    <t xml:space="preserve">    ㉯월모임:30,000원×9개월=270,000</t>
  </si>
  <si>
    <t xml:space="preserve">    ㉯월모임[2,500×7명×16회(월2회,3-11월,8월제)]</t>
  </si>
  <si>
    <r>
      <t xml:space="preserve">◈ </t>
    </r>
    <r>
      <rPr>
        <b/>
        <sz val="10"/>
        <color indexed="63"/>
        <rFont val="맑은 고딕"/>
        <family val="3"/>
      </rPr>
      <t>전례,밴드외 학생지원금(년2회/상하반기):</t>
    </r>
    <r>
      <rPr>
        <b/>
        <sz val="10"/>
        <color indexed="63"/>
        <rFont val="맑은 고딕"/>
        <family val="3"/>
      </rPr>
      <t>200,000</t>
    </r>
  </si>
  <si>
    <r>
      <rPr>
        <b/>
        <sz val="10"/>
        <color indexed="63"/>
        <rFont val="맑은 고딕"/>
        <family val="3"/>
      </rPr>
      <t>◈ 전례,밴드외 학생지원금(년2회/상하반기):</t>
    </r>
    <r>
      <rPr>
        <b/>
        <sz val="10"/>
        <color indexed="63"/>
        <rFont val="맑은 고딕"/>
        <family val="3"/>
      </rPr>
      <t>200,000</t>
    </r>
  </si>
  <si>
    <t xml:space="preserve">  </t>
  </si>
  <si>
    <r>
      <t xml:space="preserve">◈ </t>
    </r>
    <r>
      <rPr>
        <b/>
        <sz val="10"/>
        <color indexed="63"/>
        <rFont val="맑은 고딕"/>
        <family val="3"/>
      </rPr>
      <t>신임교사연수 : 85,000</t>
    </r>
  </si>
  <si>
    <t>◈ 신임교사연수 : 80,000</t>
  </si>
  <si>
    <t xml:space="preserve">    ㉮참가비:85,000×1명 =85,000</t>
  </si>
  <si>
    <t xml:space="preserve">       ㉮참가비:80,000×1명 =80,000</t>
  </si>
  <si>
    <r>
      <t xml:space="preserve">◈ </t>
    </r>
    <r>
      <rPr>
        <b/>
        <sz val="10"/>
        <color indexed="63"/>
        <rFont val="맑은 고딕"/>
        <family val="3"/>
      </rPr>
      <t>교리교사 피정(교구) : 270,000</t>
    </r>
  </si>
  <si>
    <t>◈ 교리교사 피정(교구):270,000</t>
  </si>
  <si>
    <t xml:space="preserve">       ㉮참가비:45,000×6명=270,000</t>
  </si>
  <si>
    <r>
      <t xml:space="preserve">◈ </t>
    </r>
    <r>
      <rPr>
        <b/>
        <sz val="10"/>
        <color indexed="63"/>
        <rFont val="맑은 고딕"/>
        <family val="3"/>
      </rPr>
      <t>대표교사 연수(교구) : 40,000</t>
    </r>
  </si>
  <si>
    <t xml:space="preserve">    ㉮참가비:40,000×1명=40,000</t>
  </si>
  <si>
    <r>
      <t xml:space="preserve">◈ </t>
    </r>
    <r>
      <rPr>
        <b/>
        <sz val="10"/>
        <color indexed="63"/>
        <rFont val="맑은 고딕"/>
        <family val="3"/>
      </rPr>
      <t>교리교사 연수(교구) : 300,000</t>
    </r>
  </si>
  <si>
    <t>◈ 교리교사 연수(교구) : 270,000</t>
  </si>
  <si>
    <t xml:space="preserve">    ㉮참가비:50,000×6명=300,000</t>
  </si>
  <si>
    <r>
      <t xml:space="preserve">◈ </t>
    </r>
    <r>
      <rPr>
        <b/>
        <sz val="10"/>
        <color indexed="63"/>
        <rFont val="맑은 고딕"/>
        <family val="3"/>
      </rPr>
      <t>교리교사의 날 : 120,000</t>
    </r>
  </si>
  <si>
    <t>◈ 교리교사의 날 :170,000</t>
  </si>
  <si>
    <t xml:space="preserve">    ㉮교통비:60,000</t>
  </si>
  <si>
    <r>
      <t xml:space="preserve">    </t>
    </r>
    <r>
      <rPr>
        <sz val="9"/>
        <color indexed="63"/>
        <rFont val="맑은 고딕"/>
        <family val="3"/>
      </rPr>
      <t>㉮교통비(60,000)+식비및간식비(10,000x6명)+근속상(2명:40,000)</t>
    </r>
  </si>
  <si>
    <t xml:space="preserve">    ㉯식비 및 간식비:10,000×6명=60,000 </t>
  </si>
  <si>
    <r>
      <t xml:space="preserve">◈ </t>
    </r>
    <r>
      <rPr>
        <b/>
        <sz val="10"/>
        <color indexed="63"/>
        <rFont val="맑은 고딕"/>
        <family val="3"/>
      </rPr>
      <t>교사 M.T(본당) : 200,000</t>
    </r>
  </si>
  <si>
    <r>
      <t xml:space="preserve">◈ </t>
    </r>
    <r>
      <rPr>
        <b/>
        <sz val="10"/>
        <color indexed="63"/>
        <rFont val="맑은 고딕"/>
        <family val="3"/>
      </rPr>
      <t>교사 회의비 : 540,000</t>
    </r>
  </si>
  <si>
    <t>◈ 교사 회의비 : 600,000</t>
  </si>
  <si>
    <t xml:space="preserve">    ㉮간식,기타물품구입:10,000×6명×9개월=540,000</t>
  </si>
  <si>
    <r>
      <t xml:space="preserve">◈ </t>
    </r>
    <r>
      <rPr>
        <b/>
        <sz val="10"/>
        <color indexed="63"/>
        <rFont val="맑은 고딕"/>
        <family val="3"/>
      </rPr>
      <t>대표교사 지구모임 회비 : 80,000</t>
    </r>
  </si>
  <si>
    <t>◈ 대표교사 지구모임 회비 : 80,000</t>
  </si>
  <si>
    <t xml:space="preserve">    ㉮1년분 일시불(80,000)</t>
  </si>
  <si>
    <r>
      <t xml:space="preserve">◈ </t>
    </r>
    <r>
      <rPr>
        <b/>
        <sz val="10"/>
        <rFont val="맑은 고딕"/>
        <family val="3"/>
      </rPr>
      <t>교사학교(지구) : 60,000</t>
    </r>
  </si>
  <si>
    <t>◈ 교사학교(지구) : 60,000</t>
  </si>
  <si>
    <t xml:space="preserve">    ㉮참가비:5,000×6명=30,000</t>
  </si>
  <si>
    <r>
      <t xml:space="preserve">◈ </t>
    </r>
    <r>
      <rPr>
        <b/>
        <sz val="10"/>
        <rFont val="맑은 고딕"/>
        <family val="3"/>
      </rPr>
      <t>교사수첩 : 60,000</t>
    </r>
  </si>
  <si>
    <t>◈ 교사수첩 : 70,000</t>
  </si>
  <si>
    <t xml:space="preserve">    ㉮수첩비:10,000×6명=60,000</t>
  </si>
  <si>
    <t xml:space="preserve">    ㉮수첩비:10,000x7명=70,000</t>
  </si>
  <si>
    <t xml:space="preserve"> ◈ 창원지구청년 체육대회: 320,000</t>
  </si>
  <si>
    <t xml:space="preserve">     ㉮ 참가비(100,000)+식대(6,000×20명=120,000)=220,000</t>
  </si>
  <si>
    <t xml:space="preserve">     ㉮ 참가비(100,000)+식대(20명Ⅹ6,000=120,000)=220,000</t>
  </si>
  <si>
    <t xml:space="preserve">     ㉯ 운영비=100,000</t>
  </si>
  <si>
    <r>
      <t xml:space="preserve"> ◈ </t>
    </r>
    <r>
      <rPr>
        <b/>
        <sz val="10"/>
        <rFont val="맑은 고딕"/>
        <family val="3"/>
      </rPr>
      <t>청년회 하계 신앙캠프 : 500,000</t>
    </r>
  </si>
  <si>
    <t xml:space="preserve"> ◈ 청년회 하계 신앙캠프: 600,000</t>
  </si>
  <si>
    <t xml:space="preserve">     ㉮ 숙박비=200,000</t>
  </si>
  <si>
    <t xml:space="preserve">     ㉯ 식대비(4,000×20명×3식)+유류비(60,000)=300,000  </t>
  </si>
  <si>
    <t xml:space="preserve"> ◈ 마산교구 청년 연수 지원비 : 300,000</t>
  </si>
  <si>
    <t xml:space="preserve"> ◈ 마산교구 청년 연수 지원비:300,000</t>
  </si>
  <si>
    <r>
      <t xml:space="preserve">     </t>
    </r>
    <r>
      <rPr>
        <sz val="10"/>
        <color indexed="8"/>
        <rFont val="맑은 고딕"/>
        <family val="3"/>
      </rPr>
      <t>㉮ 참가비=50,000Ⅹ6명=300,000</t>
    </r>
  </si>
  <si>
    <t xml:space="preserve">     ㉮ 참가비=50,000Ⅹ6명=300,000</t>
  </si>
  <si>
    <t xml:space="preserve">     (전례,성서,성령,Choice 등)</t>
  </si>
  <si>
    <t xml:space="preserve">       (전례,성서,성령,choice등)</t>
  </si>
  <si>
    <t xml:space="preserve">       </t>
  </si>
  <si>
    <t>◈ 창원지구 청년 회장단 연수: 160,000</t>
  </si>
  <si>
    <t xml:space="preserve">     ㉮ 참가비:40,000×4명=160,000</t>
  </si>
  <si>
    <t xml:space="preserve">     ㉮ 참가비:35,000Ⅹ3=105,000+교통비(30,000)</t>
  </si>
  <si>
    <t xml:space="preserve"> </t>
  </si>
  <si>
    <t xml:space="preserve"> ◈ 창원지구 청년연합회 회비/미사: 100,000</t>
  </si>
  <si>
    <t>2014년 연령회 예산안</t>
  </si>
  <si>
    <t>수  입</t>
  </si>
  <si>
    <t>지  출</t>
  </si>
  <si>
    <t>내  역</t>
  </si>
  <si>
    <t>금  액</t>
  </si>
  <si>
    <t>연령회비</t>
  </si>
  <si>
    <t>기타수입</t>
  </si>
  <si>
    <t xml:space="preserve"> 상가수고료</t>
  </si>
  <si>
    <t>위령의날 참가비</t>
  </si>
  <si>
    <t xml:space="preserve"> 50명*10,000원</t>
  </si>
  <si>
    <t>소  계</t>
  </si>
  <si>
    <t>합  계</t>
  </si>
  <si>
    <t>Ⅹ12개월</t>
  </si>
  <si>
    <t>2008년 실적</t>
  </si>
  <si>
    <t>실적률(%)</t>
  </si>
  <si>
    <t>1월 실적</t>
  </si>
  <si>
    <t>사업예산 합계</t>
  </si>
  <si>
    <t>천주교 중동본당 2014년도 세출예산서</t>
  </si>
  <si>
    <t>과                      목</t>
  </si>
  <si>
    <t>계정</t>
  </si>
  <si>
    <t>예 산 액</t>
  </si>
  <si>
    <t>전 년 도</t>
  </si>
  <si>
    <t>비          고</t>
  </si>
  <si>
    <t>산     출     근     거</t>
  </si>
  <si>
    <t>번호</t>
  </si>
  <si>
    <t>증</t>
  </si>
  <si>
    <t>감</t>
  </si>
  <si>
    <t>교구납부금</t>
  </si>
  <si>
    <t>교구사목비</t>
  </si>
  <si>
    <t>교구분담금</t>
  </si>
  <si>
    <t>선교사업비</t>
  </si>
  <si>
    <t>사 제 관 비</t>
  </si>
  <si>
    <t>생   활   비</t>
  </si>
  <si>
    <t>활   동   비</t>
  </si>
  <si>
    <t>상   여   금</t>
  </si>
  <si>
    <t>피   정   비</t>
  </si>
  <si>
    <t>차   량   비</t>
  </si>
  <si>
    <t>수 녀 원 비</t>
  </si>
  <si>
    <t>건강보험료</t>
  </si>
  <si>
    <t>연금보조비</t>
  </si>
  <si>
    <t>교   육   비</t>
  </si>
  <si>
    <t>휴   가   비</t>
  </si>
  <si>
    <t>부         제</t>
  </si>
  <si>
    <t>선   교   비</t>
  </si>
  <si>
    <t>예비자교육비</t>
  </si>
  <si>
    <t>공소보조비</t>
  </si>
  <si>
    <t>선교사활동비</t>
  </si>
  <si>
    <t>제   전   비</t>
  </si>
  <si>
    <t>자   선   비</t>
  </si>
  <si>
    <t>인   건   비</t>
  </si>
  <si>
    <t>사   무   장</t>
  </si>
  <si>
    <t>본         봉</t>
  </si>
  <si>
    <t>수         당</t>
  </si>
  <si>
    <t>동결</t>
  </si>
  <si>
    <t>국민연금료</t>
  </si>
  <si>
    <t>고용보험료</t>
  </si>
  <si>
    <t>산재보험료</t>
  </si>
  <si>
    <t>퇴직적립금</t>
  </si>
  <si>
    <t>주방근무자</t>
  </si>
  <si>
    <t>고  용  원</t>
  </si>
  <si>
    <t>관리운영비</t>
  </si>
  <si>
    <t>세금과공과</t>
  </si>
  <si>
    <t>통   신   비</t>
  </si>
  <si>
    <t>전   화   료</t>
  </si>
  <si>
    <t>전기·수도료</t>
  </si>
  <si>
    <t>제   세   금</t>
  </si>
  <si>
    <t>지급수수료</t>
  </si>
  <si>
    <t>일반관리비</t>
  </si>
  <si>
    <t>출   장   비</t>
  </si>
  <si>
    <t>도서인쇄비</t>
  </si>
  <si>
    <t>연   료   비</t>
  </si>
  <si>
    <t>접대·경조비</t>
  </si>
  <si>
    <t>사무용품비</t>
  </si>
  <si>
    <t>잡   지   출</t>
  </si>
  <si>
    <t>신자교육비</t>
  </si>
  <si>
    <t>교육참가지원비</t>
  </si>
  <si>
    <t>신자재교육비</t>
  </si>
  <si>
    <t>초   등   부</t>
  </si>
  <si>
    <t>중 고 등 부</t>
  </si>
  <si>
    <t>청   년   부</t>
  </si>
  <si>
    <t>교   사   회</t>
  </si>
  <si>
    <t>단 체 보 조</t>
  </si>
  <si>
    <t>행   사   비</t>
  </si>
  <si>
    <t>회   의   비</t>
  </si>
  <si>
    <t>시설관리비</t>
  </si>
  <si>
    <t>시   설   비</t>
  </si>
  <si>
    <t>수선유지비</t>
  </si>
  <si>
    <t>비   품   비</t>
  </si>
  <si>
    <t>화재보험료</t>
  </si>
  <si>
    <t>차입금상환액</t>
  </si>
  <si>
    <t>예   비   비</t>
  </si>
  <si>
    <t>차기이월금</t>
  </si>
  <si>
    <t>기금이월금</t>
  </si>
  <si>
    <t>소                      계</t>
  </si>
  <si>
    <t>가수입반환</t>
  </si>
  <si>
    <t>2차  헌  금</t>
  </si>
  <si>
    <t>해외원조주일</t>
  </si>
  <si>
    <t>성 지     주 일</t>
  </si>
  <si>
    <t>성  소   주  일</t>
  </si>
  <si>
    <t>그 랏 즈 주 일</t>
  </si>
  <si>
    <t>교  황   주  일</t>
  </si>
  <si>
    <t>농  민   주  일</t>
  </si>
  <si>
    <t>군  인   주  일</t>
  </si>
  <si>
    <t>평 신 도 주 일</t>
  </si>
  <si>
    <t>자  선   주  일</t>
  </si>
  <si>
    <t>기              타</t>
  </si>
  <si>
    <t>431A</t>
  </si>
  <si>
    <t>헌 금 전 액</t>
  </si>
  <si>
    <t>전  교   주  일</t>
  </si>
  <si>
    <t>사순절특별헌금</t>
  </si>
  <si>
    <t>주님수난성금요일</t>
  </si>
  <si>
    <t>기타후원회비</t>
  </si>
  <si>
    <t>합                      계</t>
  </si>
  <si>
    <t>년</t>
  </si>
  <si>
    <t>일</t>
  </si>
  <si>
    <t>본당 주임신부</t>
  </si>
  <si>
    <t>김화석 (도미니코)</t>
  </si>
  <si>
    <t>(인)</t>
  </si>
  <si>
    <t>천주교 중동본당 2014년도 세입예산서</t>
  </si>
  <si>
    <t>2014년  01월  01일 부터</t>
  </si>
  <si>
    <t>2014년  12월  31일 까지</t>
  </si>
  <si>
    <t>&lt; 세   입 &gt;</t>
  </si>
  <si>
    <t>일 반 수 입</t>
  </si>
  <si>
    <t>봉   헌   금</t>
  </si>
  <si>
    <t>교   무   금</t>
  </si>
  <si>
    <t>주 일 헌 금</t>
  </si>
  <si>
    <t>축 일 헌 금</t>
  </si>
  <si>
    <t>성탄, 부활 축일 헌금</t>
  </si>
  <si>
    <t>사 업 모 금</t>
  </si>
  <si>
    <t>본당사업모금</t>
  </si>
  <si>
    <t>교구사업모금</t>
  </si>
  <si>
    <t>기  타  모  금</t>
  </si>
  <si>
    <t>보   조   금</t>
  </si>
  <si>
    <t>생  활  보  조</t>
  </si>
  <si>
    <t>선  교  보  조</t>
  </si>
  <si>
    <t>은  인  보  조</t>
  </si>
  <si>
    <t>기  타  보  조</t>
  </si>
  <si>
    <t>대여금환입</t>
  </si>
  <si>
    <t>재 산 수 입</t>
  </si>
  <si>
    <t>건물임대료</t>
  </si>
  <si>
    <t>토지임대료</t>
  </si>
  <si>
    <t>잡   수   입</t>
  </si>
  <si>
    <t>예 금 이 자</t>
  </si>
  <si>
    <t>기 타 수 입</t>
  </si>
  <si>
    <t>전년도이월금</t>
  </si>
  <si>
    <t>가   수   입</t>
  </si>
  <si>
    <t>성 지    주 일</t>
  </si>
  <si>
    <t>성지 복구 헌금</t>
  </si>
  <si>
    <t>시설부</t>
  </si>
  <si>
    <t>전례부</t>
  </si>
  <si>
    <t>복음화부</t>
  </si>
  <si>
    <t>교육부</t>
  </si>
  <si>
    <t>홍보,가정부</t>
  </si>
  <si>
    <t>구역부</t>
  </si>
  <si>
    <t>복지부</t>
  </si>
  <si>
    <t>청소년부</t>
  </si>
  <si>
    <t>중동본당 사업예산: 2014년 계획 (안)</t>
  </si>
  <si>
    <t>17,756,270×0.031378=557,156(46,430 x 12개월)</t>
  </si>
  <si>
    <t>17,756,270×0.045=799,032 (66,586 x 12개월)</t>
  </si>
  <si>
    <t>17,756,270×0.009=159,806 (13,317 x 12개월)</t>
  </si>
  <si>
    <t>17,756,270×0.0106=188,216 (14,831 x 12개월)</t>
  </si>
  <si>
    <t xml:space="preserve">  ㉮신심단체 행사지원비=2,520,000</t>
  </si>
  <si>
    <t xml:space="preserve">     ※상 품 : 2,500,000  </t>
  </si>
  <si>
    <t>11 월</t>
  </si>
  <si>
    <t xml:space="preserve">        </t>
  </si>
  <si>
    <t xml:space="preserve">                     </t>
  </si>
  <si>
    <t>2013년 대비 동결</t>
  </si>
  <si>
    <t xml:space="preserve">  ㉲신부님,수녀님 영명축일:2,400,000</t>
  </si>
  <si>
    <t xml:space="preserve">  ㉱ 창원지구 여성협의회 회비 : 240,000원</t>
  </si>
  <si>
    <t xml:space="preserve"> </t>
  </si>
  <si>
    <t>구독취소</t>
  </si>
  <si>
    <t>877,440× 5개월=4,385,000 (3,6,9,12월 100%)</t>
  </si>
  <si>
    <t>1,389,555×5개월=6,947,777 (3,6,9,12월 100%)</t>
  </si>
  <si>
    <t>설/추석 각50%</t>
  </si>
  <si>
    <t xml:space="preserve">   ※지출:(차량2대×500,000)+식대540,000+1일보험</t>
  </si>
  <si>
    <t>수입금 감소사유</t>
  </si>
  <si>
    <t>합동위령미사 참가비</t>
  </si>
  <si>
    <t>환자방문</t>
  </si>
  <si>
    <t>연령회 단체복</t>
  </si>
  <si>
    <t>위령의날 교구</t>
  </si>
  <si>
    <t>교육비</t>
  </si>
  <si>
    <t xml:space="preserve"> 1. 가톨릭 상장례지도사자격증 취득교육</t>
  </si>
  <si>
    <t xml:space="preserve">  1명*130,000원*4회+30,000원</t>
  </si>
  <si>
    <t xml:space="preserve"> 2. 가톨릭상장례 지도사 보수교육</t>
  </si>
  <si>
    <t xml:space="preserve">     8명*30,000원</t>
  </si>
  <si>
    <t xml:space="preserve"> 3. 지도사 사회자격 갱신교육</t>
  </si>
  <si>
    <t xml:space="preserve">    6명*300,000원</t>
  </si>
  <si>
    <t>소  계</t>
  </si>
  <si>
    <t>회의비</t>
  </si>
  <si>
    <t xml:space="preserve"> 1. 교구 연령회비 (12개월*10,000원)</t>
  </si>
  <si>
    <t xml:space="preserve"> 2. 회의비(임원)</t>
  </si>
  <si>
    <t xml:space="preserve"> 2. 연령회 월례회(100명기준) </t>
  </si>
  <si>
    <t xml:space="preserve">   (중식 10개월*150,000원)</t>
  </si>
  <si>
    <t xml:space="preserve"> 3. 연령회 총회(150명 기준)</t>
  </si>
  <si>
    <t xml:space="preserve">   (중식 300,000원+다과 200,000원)</t>
  </si>
  <si>
    <t xml:space="preserve">        (떡, 과일, 차)</t>
  </si>
  <si>
    <t xml:space="preserve"> 1. 교통비 연12회*20,000원</t>
  </si>
  <si>
    <t xml:space="preserve"> 2. 위생복 세탁비 </t>
  </si>
  <si>
    <t xml:space="preserve">    (연 12회*20,000원(5벌*4,000원)</t>
  </si>
  <si>
    <t xml:space="preserve"> 3. 소모품비(연12회*20,000원)</t>
  </si>
  <si>
    <t xml:space="preserve"> 4. 연미사(연12회*30,000원)</t>
  </si>
  <si>
    <t xml:space="preserve"> 임종 환자방문(12명*20,000원)</t>
  </si>
  <si>
    <t xml:space="preserve">    2명*100,000원</t>
  </si>
  <si>
    <t xml:space="preserve"> 1. 차량대여(1대*500,000원=500,000원)</t>
  </si>
  <si>
    <t xml:space="preserve"> 2. 중식(50명*10,000원=500,000원)</t>
  </si>
  <si>
    <t>위령성월 미사봉헌</t>
  </si>
  <si>
    <t>예비비</t>
  </si>
  <si>
    <r>
      <t>390(세대)</t>
    </r>
    <r>
      <rPr>
        <sz val="10"/>
        <color indexed="8"/>
        <rFont val="맑은 고딕"/>
        <family val="3"/>
      </rPr>
      <t>Ⅹ1.500(</t>
    </r>
    <r>
      <rPr>
        <sz val="9"/>
        <color indexed="8"/>
        <rFont val="맑은 고딕"/>
        <family val="3"/>
      </rPr>
      <t>세대별 월 평균)</t>
    </r>
  </si>
  <si>
    <t>㉯울타리,반석:울타리-60매×190×2회=22,800</t>
  </si>
  <si>
    <t xml:space="preserve">    ㉮사제관 옥상 방수공사 : 9,000,000                          </t>
  </si>
  <si>
    <t xml:space="preserve">    ㉯시제관 주방공사 : 5,000,000</t>
  </si>
  <si>
    <t xml:space="preserve">       500,000*12개월=6,000,000</t>
  </si>
  <si>
    <t xml:space="preserve">       500,000×12개월=6,000,000</t>
  </si>
  <si>
    <t xml:space="preserve">    ㉯성당외부츄리 : 3,000,000</t>
  </si>
  <si>
    <t xml:space="preserve">    ㉰수녀원 옥상 배관 : 920,000</t>
  </si>
  <si>
    <t>주임: 2,400,000 (600,000×4회, 3/6/9/12월)</t>
  </si>
  <si>
    <t>보좌: 2,000,000 (500,000×4회, 3/6/9/12월)</t>
  </si>
  <si>
    <t>4,400,000 (550,000×2명×4회, 3/6/9/12월)</t>
  </si>
  <si>
    <t>908,000×12개월=10,896,000</t>
  </si>
  <si>
    <t>908,000×5월=4,540,000(3,6,9,12월 (100%)</t>
  </si>
  <si>
    <t>은퇴 사제기금</t>
  </si>
  <si>
    <t>분담금</t>
  </si>
  <si>
    <t>은퇴사제기금</t>
  </si>
  <si>
    <t xml:space="preserve">   ㉹성탄 구유 제작비</t>
  </si>
  <si>
    <t>◈  사무용품비 :  200,000</t>
  </si>
  <si>
    <t xml:space="preserve">    ㉮예비자 환영식:200.000×2회=400,000</t>
  </si>
  <si>
    <t xml:space="preserve">    ㉯교리반 간식비:1,300×50명×50회=3,250,000</t>
  </si>
  <si>
    <r>
      <t xml:space="preserve">    </t>
    </r>
    <r>
      <rPr>
        <sz val="10"/>
        <rFont val="맑은 고딕"/>
        <family val="3"/>
      </rPr>
      <t>㉰교리 교재:620,000</t>
    </r>
  </si>
  <si>
    <t xml:space="preserve">       -기도문, 예비신자 쓰기노트 등 : 120,000                 </t>
  </si>
  <si>
    <r>
      <t xml:space="preserve">   </t>
    </r>
    <r>
      <rPr>
        <b/>
        <sz val="10"/>
        <rFont val="맑은 고딕"/>
        <family val="3"/>
      </rPr>
      <t xml:space="preserve"> </t>
    </r>
    <r>
      <rPr>
        <sz val="10"/>
        <rFont val="맑은 고딕"/>
        <family val="3"/>
      </rPr>
      <t>㉲영세자선물 : 2,300,000</t>
    </r>
  </si>
  <si>
    <t xml:space="preserve">       -영세식 선물: 15,000×50명×2회=1,500,000</t>
  </si>
  <si>
    <t xml:space="preserve">       -영세식 식대: 7,000×50명×2회=700,000</t>
  </si>
  <si>
    <t xml:space="preserve">    ㉴세례초 구입비:3,000×50명×2회=300,000</t>
  </si>
  <si>
    <r>
      <t xml:space="preserve">    </t>
    </r>
    <r>
      <rPr>
        <sz val="10"/>
        <rFont val="맑은 고딕"/>
        <family val="3"/>
      </rPr>
      <t>㉶여정 봉사자 재교육비:4</t>
    </r>
    <r>
      <rPr>
        <sz val="10"/>
        <rFont val="맑은 고딕"/>
        <family val="3"/>
      </rPr>
      <t>2</t>
    </r>
    <r>
      <rPr>
        <sz val="10"/>
        <rFont val="맑은 고딕"/>
        <family val="3"/>
      </rPr>
      <t>0,000</t>
    </r>
  </si>
  <si>
    <t xml:space="preserve">       -신입 여정봉사자:60,000×2명=120,000</t>
  </si>
  <si>
    <t xml:space="preserve">       -1일 재교육:20명×15,000=300,000</t>
  </si>
  <si>
    <t xml:space="preserve">    ㉯선교 특강비:2회×200,000=400,000</t>
  </si>
  <si>
    <t xml:space="preserve">    ㉮선교 현수막 제작비: 50,000×3개=150,000</t>
  </si>
  <si>
    <t xml:space="preserve">    ㉮예비자 환영식:200,000×2회=400,000</t>
  </si>
  <si>
    <t xml:space="preserve">      -기도문, 예비신자 쓰기노트 등 : 120,000                 </t>
  </si>
  <si>
    <r>
      <t xml:space="preserve"> </t>
    </r>
    <r>
      <rPr>
        <sz val="10"/>
        <rFont val="맑은 고딕"/>
        <family val="3"/>
      </rPr>
      <t xml:space="preserve">   ㉱예비자 연수 : </t>
    </r>
    <r>
      <rPr>
        <sz val="10"/>
        <rFont val="맑은 고딕"/>
        <family val="3"/>
      </rPr>
      <t>2,300,000</t>
    </r>
  </si>
  <si>
    <t xml:space="preserve">     (성지순례, 피정, 수도원 방문, 시설방문 등)</t>
  </si>
  <si>
    <t xml:space="preserve">       1,150,000×2회=2,300,000</t>
  </si>
  <si>
    <r>
      <t xml:space="preserve">   </t>
    </r>
    <r>
      <rPr>
        <b/>
        <sz val="10"/>
        <rFont val="맑은 고딕"/>
        <family val="3"/>
      </rPr>
      <t xml:space="preserve"> </t>
    </r>
    <r>
      <rPr>
        <sz val="10"/>
        <rFont val="맑은 고딕"/>
        <family val="3"/>
      </rPr>
      <t>㉲영세자선물 : 2,100,000</t>
    </r>
  </si>
  <si>
    <t xml:space="preserve">       -영세식 식대: 5,000×50명×2회=500,000</t>
  </si>
  <si>
    <t xml:space="preserve">    ㉵가정교리자 방문교리 교통비 외: 250,000</t>
  </si>
  <si>
    <t xml:space="preserve">   ※1일피정 연1회 50명×15,000=750,000</t>
  </si>
  <si>
    <t xml:space="preserve">   ※(강사비300,000+식대50,000)×2회+</t>
  </si>
  <si>
    <t xml:space="preserve">               프랜카드50,000=750,000</t>
  </si>
  <si>
    <t xml:space="preserve">   ※찰고지 구입비:300×300부×2=180,000</t>
  </si>
  <si>
    <t xml:space="preserve">                프랜카드50,000=750,000</t>
  </si>
  <si>
    <t xml:space="preserve">   ※본당지원금 4명×80,000=320,000</t>
  </si>
  <si>
    <t xml:space="preserve">   ※인원100명×10,000원=1,000,000</t>
  </si>
  <si>
    <t xml:space="preserve">   ※첫 고해(교육)간식비50명×2,000=100,000</t>
  </si>
  <si>
    <t xml:space="preserve">   ※찰고지 구입비:300×400부×2=240,000</t>
  </si>
  <si>
    <t>관리운영비 합계 ① + ② + ③ + ④ + ⑤</t>
  </si>
  <si>
    <t>관리운영비 합계:  2 + 3 + 4 + 5 + 6 + 7 + 8 + 9 + 10 + 11 + 12 + 
13 + 14 + 15 + 16 + 17 + 19 + 20</t>
  </si>
  <si>
    <t xml:space="preserve"> 출장뷔페 강당사용료(3회 예상)</t>
  </si>
  <si>
    <t>26,731,097×0.009=240,579(20,048 x 12개월)</t>
  </si>
  <si>
    <t>주임: 6,360,000 (530,000×12개월)</t>
  </si>
  <si>
    <t>사제은퇴기금</t>
  </si>
  <si>
    <t>은퇴기금</t>
  </si>
  <si>
    <t>300,000×2=600,000</t>
  </si>
  <si>
    <t xml:space="preserve">      (22세대 1회방문시 5만원×12월=600,000)</t>
  </si>
  <si>
    <t xml:space="preserve">   ㉲불우이웃 방문 지원</t>
  </si>
  <si>
    <t xml:space="preserve"> ㉴여성부 피정:600,000</t>
  </si>
  <si>
    <t xml:space="preserve">◈ 시설비 : </t>
  </si>
  <si>
    <t>⊙ 시설비</t>
  </si>
  <si>
    <t>자체해산</t>
  </si>
  <si>
    <t xml:space="preserve">     ※부활, 성탄 : (250명)/2회</t>
  </si>
  <si>
    <t xml:space="preserve">     ※부활, 성탄 : (250명)/2회=1,250,000x2회=2,500,000</t>
  </si>
  <si>
    <t>자체예산으로 시행</t>
  </si>
  <si>
    <t>사목위원감소</t>
  </si>
  <si>
    <t xml:space="preserve">     ※하계 :15,000x35명=525,000</t>
  </si>
  <si>
    <t xml:space="preserve">   ㉮선교연수 참가비:12,000×3명×1회=36,000원</t>
  </si>
  <si>
    <t xml:space="preserve">    ㉮교구 선교연수 참가비:10,000×(3+2)명×1회=54,000</t>
  </si>
  <si>
    <t xml:space="preserve">    ㉮사무용품 및소모품 구입 비용  : 100,000</t>
  </si>
  <si>
    <t xml:space="preserve">   ㉮사무용품 및 소모품 구입 비용</t>
  </si>
  <si>
    <t xml:space="preserve">  ㉮선교부 및 여정봉사자 평가비</t>
  </si>
  <si>
    <t xml:space="preserve">    ㉮복음화추진협 및 여정봉사자 평가비(4회/년)</t>
  </si>
  <si>
    <t xml:space="preserve">   ㉯복음화추진협,레지오,구역 연석회의비(4회/년)</t>
  </si>
  <si>
    <t xml:space="preserve">    ㉯선교(냉담,짝교우)홍보물 제작비(팜프렛등) :100,000</t>
  </si>
  <si>
    <t>260만원x50주=130,000,000 원(봉헌금1,000더하기)</t>
  </si>
  <si>
    <t xml:space="preserve">  ㉯주방에어콘 수리 및 가스충전=150,000</t>
  </si>
  <si>
    <t xml:space="preserve">   ㉯주방에어콘 수리 및 가스충전=150,000</t>
  </si>
  <si>
    <t xml:space="preserve">   ※반구역장 월례회의비:</t>
  </si>
  <si>
    <t xml:space="preserve">    ㉯소공동체장:26명×5,000×2회=260,000</t>
  </si>
  <si>
    <t xml:space="preserve">         7,000×26명×11회=2,002,000</t>
  </si>
  <si>
    <t>신자재교육비</t>
  </si>
  <si>
    <r>
      <rPr>
        <sz val="10"/>
        <color indexed="63"/>
        <rFont val="맑은 고딕"/>
        <family val="3"/>
      </rPr>
      <t xml:space="preserve">  ㉮</t>
    </r>
    <r>
      <rPr>
        <sz val="9"/>
        <color indexed="63"/>
        <rFont val="맑은 고딕"/>
        <family val="3"/>
      </rPr>
      <t>아버지학교 교육:5명×50,000=250,000 (1박2일)</t>
    </r>
  </si>
  <si>
    <r>
      <rPr>
        <sz val="10"/>
        <color indexed="63"/>
        <rFont val="맑은 고딕"/>
        <family val="3"/>
      </rPr>
      <t xml:space="preserve">  ㉯</t>
    </r>
    <r>
      <rPr>
        <sz val="9"/>
        <color indexed="63"/>
        <rFont val="맑은 고딕"/>
        <family val="3"/>
      </rPr>
      <t>어머니학교 교육:2명×75,000=150,000 (2박3일)</t>
    </r>
  </si>
  <si>
    <t xml:space="preserve">  ㉰성가정축복장 선물비: 50,000 x 1명=50,000</t>
  </si>
  <si>
    <t xml:space="preserve">  ㉱성가정축복장 액자비: 50,000 x 1명=10,000</t>
  </si>
  <si>
    <t xml:space="preserve">  ㉮분과위원 연수 2명x10,000=20,000</t>
  </si>
  <si>
    <t xml:space="preserve">  ㉯ME 참가 지원 100,000 x 3쌍=300,000</t>
  </si>
  <si>
    <t xml:space="preserve">    ㉯복음화추진협,레지오,구역 연석회의비(4회/년)</t>
  </si>
  <si>
    <t xml:space="preserve">         70,000×4회 = 280,000</t>
  </si>
  <si>
    <t xml:space="preserve">      -차량대여비:700,000+식대 5,000×50명=250,000</t>
  </si>
  <si>
    <r>
      <t xml:space="preserve"> </t>
    </r>
    <r>
      <rPr>
        <sz val="8"/>
        <rFont val="맑은 고딕"/>
        <family val="3"/>
      </rPr>
      <t xml:space="preserve">      -기타(간식 2,000×50명=100,000+강의비: 100,000)=200,000</t>
    </r>
  </si>
  <si>
    <t xml:space="preserve">    ㉲외짝교우 환영식: 200.000×2회=400,000</t>
  </si>
  <si>
    <t xml:space="preserve">      ㉮ 대축일 회의비:10,000X2회X30명=600,000</t>
  </si>
  <si>
    <t xml:space="preserve">      ㉰ 악보구입비:15,000X1회×30명=450,000</t>
  </si>
  <si>
    <t xml:space="preserve">      ㉰악보구입비:15,000X1회×30명=450,000</t>
  </si>
  <si>
    <t xml:space="preserve">     ㉮축일,개근선물:10,000×20명=200,000</t>
  </si>
  <si>
    <t xml:space="preserve">    ㉰복사학교 지원금:30,000×6명(신입)=180,000</t>
  </si>
  <si>
    <t xml:space="preserve">    ㉱초등부 복사단 출석비: 20명x1,000원x12개월=240,000</t>
  </si>
  <si>
    <t xml:space="preserve">    ㉲초등부 복사단 간식비: 20명x2,000원x12개월=480,000</t>
  </si>
  <si>
    <t xml:space="preserve">      ㉮축일,개근선물:10,000×20명=200,000</t>
  </si>
  <si>
    <t xml:space="preserve">   ㉮축일선물비(평일반주자):15,000X8명</t>
  </si>
  <si>
    <t xml:space="preserve">  ㉯축일선물비(평일반주자):15,000X8명</t>
  </si>
  <si>
    <t xml:space="preserve">                  -분향화로(설, 추석)=150,000</t>
  </si>
  <si>
    <t xml:space="preserve">                  -점화용화로=50,000</t>
  </si>
  <si>
    <t xml:space="preserve">관리운영비 합계 ① + ② + ③ + ④ </t>
  </si>
  <si>
    <t>합계  ③</t>
  </si>
  <si>
    <t>합계  ②</t>
  </si>
  <si>
    <t>합계①</t>
  </si>
  <si>
    <t xml:space="preserve">관리운영비 합계① + ② + ③ + ④ </t>
  </si>
  <si>
    <t>합계③</t>
  </si>
  <si>
    <t>◈ 교육참가 지원비 :48,000</t>
  </si>
  <si>
    <t>⊙ 교육참가 지원비 :48,000</t>
  </si>
  <si>
    <t xml:space="preserve">  합계 ③</t>
  </si>
  <si>
    <t xml:space="preserve"> ㉱대림특강:750,000</t>
  </si>
  <si>
    <r>
      <t xml:space="preserve"> ㉯사순특강</t>
    </r>
    <r>
      <rPr>
        <b/>
        <sz val="10"/>
        <color indexed="63"/>
        <rFont val="맑은 고딕"/>
        <family val="3"/>
      </rPr>
      <t>:</t>
    </r>
    <r>
      <rPr>
        <sz val="10"/>
        <color indexed="63"/>
        <rFont val="맑은 고딕"/>
        <family val="3"/>
      </rPr>
      <t>750,000</t>
    </r>
  </si>
  <si>
    <t xml:space="preserve"> ㉰찰고지 사순/대림 :240,000</t>
  </si>
  <si>
    <t xml:space="preserve"> ㉱대림특강: 750,000</t>
  </si>
  <si>
    <r>
      <t xml:space="preserve"> ㉮신영세자 교육</t>
    </r>
    <r>
      <rPr>
        <b/>
        <sz val="10"/>
        <color indexed="63"/>
        <rFont val="맑은 고딕"/>
        <family val="3"/>
      </rPr>
      <t>:</t>
    </r>
    <r>
      <rPr>
        <sz val="10"/>
        <color indexed="63"/>
        <rFont val="맑은 고딕"/>
        <family val="3"/>
      </rPr>
      <t>850,000</t>
    </r>
  </si>
  <si>
    <t xml:space="preserve">   ※첫 고해(교육)간식비50명×5,000=100,000</t>
  </si>
  <si>
    <t xml:space="preserve"> ㉲울뜨레아 (꾸르실료 교육비):320,000</t>
  </si>
  <si>
    <t xml:space="preserve"> ㉳피정(1~3년차 신자1일 피정):1,000,000</t>
  </si>
  <si>
    <t xml:space="preserve"> ㉴여성부 자체 피정:450,000</t>
  </si>
  <si>
    <t xml:space="preserve">          ***(본인부담 50명×10,000=500,000)***</t>
  </si>
  <si>
    <r>
      <t xml:space="preserve">         ***</t>
    </r>
    <r>
      <rPr>
        <sz val="8"/>
        <color indexed="63"/>
        <rFont val="맑은 고딕"/>
        <family val="3"/>
      </rPr>
      <t>(본인부담금 4명×90,000=360,000)***</t>
    </r>
  </si>
  <si>
    <r>
      <t xml:space="preserve">   </t>
    </r>
    <r>
      <rPr>
        <sz val="8"/>
        <color indexed="63"/>
        <rFont val="맑은 고딕"/>
        <family val="3"/>
      </rPr>
      <t xml:space="preserve">    ***본인부담금 4명×90,000=360,000)***</t>
    </r>
  </si>
  <si>
    <t xml:space="preserve">        ***본인부담 100명×10,000원=1,000,000</t>
  </si>
  <si>
    <t xml:space="preserve">         (피정비 1인 15,000+간식기타5,000)***</t>
  </si>
  <si>
    <t xml:space="preserve">      ***본인부담 100명×10,000원=1,000,000</t>
  </si>
  <si>
    <r>
      <t xml:space="preserve">      </t>
    </r>
    <r>
      <rPr>
        <sz val="8"/>
        <rFont val="맑은 고딕"/>
        <family val="3"/>
      </rPr>
      <t xml:space="preserve"> ***교재비:15,000×2명=30,000(본인부담)***</t>
    </r>
  </si>
  <si>
    <t xml:space="preserve">    15회(1년)×20,000(약 100매 기준) =300,000</t>
  </si>
  <si>
    <t xml:space="preserve">     15회(1년)×20,000(약 100매 기준)=300,000</t>
  </si>
  <si>
    <t xml:space="preserve">     ㉯총회 : 300,000(50명기준)x2회= 600,000</t>
  </si>
  <si>
    <t xml:space="preserve">     -안나회식대:15명x6,000(=90,000)x12월=1,080,000</t>
  </si>
  <si>
    <t xml:space="preserve">     -요셉회식대:20명x6,000=120,000x12월=1,440,000</t>
  </si>
  <si>
    <t xml:space="preserve">     -여성단체간부피정비=30명x20,000=600,000</t>
  </si>
  <si>
    <t xml:space="preserve">     -요셉회식대:20명x7,000=120,000x12월=1,680,000</t>
  </si>
  <si>
    <t xml:space="preserve">                 (선교비품 및 교리반운영 소모품)</t>
  </si>
  <si>
    <t xml:space="preserve">                     (선교비품 및 교리반운영 소모품)</t>
  </si>
  <si>
    <t xml:space="preserve">   ㉯ 선교(냉담,짝교우)홍보물 제작비(팜프렛등) 100,000</t>
  </si>
  <si>
    <t xml:space="preserve">    ㉮교육부 교육:12,000×4명=48,000</t>
  </si>
  <si>
    <r>
      <t>◈</t>
    </r>
    <r>
      <rPr>
        <sz val="10"/>
        <color indexed="63"/>
        <rFont val="맑은 고딕"/>
        <family val="3"/>
      </rPr>
      <t xml:space="preserve"> 회의비:2,002,000</t>
    </r>
  </si>
  <si>
    <r>
      <t>◈</t>
    </r>
    <r>
      <rPr>
        <sz val="10"/>
        <color indexed="63"/>
        <rFont val="맑은 고딕"/>
        <family val="3"/>
      </rPr>
      <t xml:space="preserve"> 회의비:1,718,000</t>
    </r>
  </si>
  <si>
    <r>
      <t xml:space="preserve">◈ </t>
    </r>
    <r>
      <rPr>
        <sz val="10"/>
        <color indexed="63"/>
        <rFont val="맑은 고딕"/>
        <family val="3"/>
      </rPr>
      <t>교육참가지원비</t>
    </r>
    <r>
      <rPr>
        <sz val="10"/>
        <color indexed="63"/>
        <rFont val="맑은 고딕"/>
        <family val="3"/>
      </rPr>
      <t>(연수) :500,000</t>
    </r>
  </si>
  <si>
    <r>
      <t>◈</t>
    </r>
    <r>
      <rPr>
        <sz val="10"/>
        <color indexed="63"/>
        <rFont val="맑은 고딕"/>
        <family val="3"/>
      </rPr>
      <t xml:space="preserve"> 행사비 :450,000</t>
    </r>
  </si>
  <si>
    <r>
      <t>◈</t>
    </r>
    <r>
      <rPr>
        <sz val="10"/>
        <color indexed="63"/>
        <rFont val="맑은 고딕"/>
        <family val="3"/>
      </rPr>
      <t xml:space="preserve"> 행사비 :400,000</t>
    </r>
  </si>
  <si>
    <t xml:space="preserve">      ㉱지휘/반주자 지원:500,000X2회=1,000,000(성탄/부활)</t>
  </si>
  <si>
    <t xml:space="preserve">      ㉱지휘/반주자 지원:600,000X2회=1,200,000(성탄/부활)</t>
  </si>
  <si>
    <t xml:space="preserve">     ㉯여름캠프 :(식대및간식400,000+차량대여</t>
  </si>
  <si>
    <t xml:space="preserve">             500,000+기타100,000)x 1회=1,000,000
      </t>
  </si>
  <si>
    <t xml:space="preserve">      ㉯여름캠프 :(식대및간식400,000+차량대여</t>
  </si>
  <si>
    <t xml:space="preserve">                 500,000+기타100,000)x 1회=1,000,000
       </t>
  </si>
  <si>
    <t>◈ 교육참가지원비:250,000</t>
  </si>
  <si>
    <t>1) 성가대:2,490,000</t>
  </si>
  <si>
    <t>1) 성가대 :2,490,000</t>
  </si>
  <si>
    <t>2) 초등부복사단:2,100,000</t>
  </si>
  <si>
    <t>2)초등부복사단:2,100,000</t>
  </si>
  <si>
    <t xml:space="preserve">◈ 제전비 :5,018,000          </t>
  </si>
  <si>
    <t>◈ 제전비 :6,128,000</t>
  </si>
  <si>
    <t>◈단쳬보조: 4,590,000</t>
  </si>
  <si>
    <t>◈ 선교비:2,449,000</t>
  </si>
  <si>
    <t>◈ 예비자 교육비:10,640,000</t>
  </si>
  <si>
    <t>◈ 예비자 교육비:10,440,000</t>
  </si>
  <si>
    <t>◈ 사무용품비 : 200,000</t>
  </si>
  <si>
    <t>◈ 교육참가지원비 : 254,000</t>
  </si>
  <si>
    <t>◈  교육참가지원비 :236,000</t>
  </si>
  <si>
    <t xml:space="preserve">   ㉯선교(냉담,짝교우):특강비100,000×2회=200,000</t>
  </si>
  <si>
    <t xml:space="preserve">    ㉯ 선교(냉담,짝교우):특강비100,000×2회l=200,000</t>
  </si>
  <si>
    <t>◈ 평가비 :480,000</t>
  </si>
  <si>
    <t>◈ 평가비 :560,000</t>
  </si>
  <si>
    <t>◈ 신자재교육비 : 4,510,000</t>
  </si>
  <si>
    <t>◈ 신자재교육비 :4,960,000</t>
  </si>
  <si>
    <t>◈시메온학교 :9,815,000</t>
  </si>
  <si>
    <t>◈시메온학교 :9,640,000</t>
  </si>
  <si>
    <t xml:space="preserve">    ㉮성당내부등(LED등 교체) : 7,000,000                         </t>
  </si>
  <si>
    <t>배수관 공사</t>
  </si>
  <si>
    <t xml:space="preserve"> 합계 ④</t>
  </si>
  <si>
    <t xml:space="preserve">                                                           합계 ②</t>
  </si>
  <si>
    <t xml:space="preserve">                                                          합 계 ①</t>
  </si>
  <si>
    <t>㉮경남방송,우편료,문자사용료</t>
  </si>
  <si>
    <t>㉯전화료</t>
  </si>
  <si>
    <t>㉱각종 제세금, 환경개선부담금</t>
  </si>
  <si>
    <t>2014년</t>
  </si>
  <si>
    <t>계획</t>
  </si>
  <si>
    <t>내    용(2014)</t>
  </si>
  <si>
    <t>증감액</t>
  </si>
  <si>
    <t>2014년</t>
  </si>
  <si>
    <t xml:space="preserve">  1)사목협의회 회의비=2,640,000</t>
  </si>
  <si>
    <t xml:space="preserve">   1)사목협의회 회의비=1,840,000</t>
  </si>
  <si>
    <t xml:space="preserve"> 3)선교 홍보물 제작비(팜플렛,기타) : 100,000</t>
  </si>
  <si>
    <t xml:space="preserve"> 3)선교 홍보물 제작비(팜플렛,기타) :100,000</t>
  </si>
  <si>
    <t>식대인상</t>
  </si>
  <si>
    <t>2.봉사자 MT를 1박2일에서 당일</t>
  </si>
  <si>
    <t>행사로하고 , 1일 피정을 취소하여</t>
  </si>
  <si>
    <t>회비 수입 및 지출감소</t>
  </si>
  <si>
    <t>1.학예팜플릿 제작을 하지 않음에</t>
  </si>
  <si>
    <t>따른 광고료 수입없음.</t>
  </si>
  <si>
    <t xml:space="preserve">    ㉮ 선교 현수막 제작비:3회×50,000=150,000</t>
  </si>
  <si>
    <t xml:space="preserve">         5,000×25주×2회=250,000</t>
  </si>
  <si>
    <t xml:space="preserve">    ㉶가정교리자 방문교리 교통비 외:250,000</t>
  </si>
  <si>
    <t xml:space="preserve">          5,000×25주×2회=250,000</t>
  </si>
  <si>
    <r>
      <t xml:space="preserve">     </t>
    </r>
    <r>
      <rPr>
        <b/>
        <sz val="9"/>
        <rFont val="맑은 고딕"/>
        <family val="3"/>
      </rPr>
      <t xml:space="preserve">    -</t>
    </r>
    <r>
      <rPr>
        <sz val="9"/>
        <rFont val="맑은 고딕"/>
        <family val="3"/>
      </rPr>
      <t>교리서 및 함께하는 여정교재: 5,000×50명×2회=500,000</t>
    </r>
  </si>
  <si>
    <r>
      <t xml:space="preserve">       -</t>
    </r>
    <r>
      <rPr>
        <sz val="9"/>
        <rFont val="맑은 고딕"/>
        <family val="3"/>
      </rPr>
      <t>교리서 및 함께하는 여정교재: 5,000×50명×2회=500,000</t>
    </r>
  </si>
  <si>
    <t xml:space="preserve"> 2)냉담 교우 관리비:1,699,000</t>
  </si>
  <si>
    <t xml:space="preserve"> 2) 냉담 교우 관리비 </t>
  </si>
  <si>
    <t xml:space="preserve"> 1)우수봉헌자선물 및 현수막:750,000</t>
  </si>
  <si>
    <t xml:space="preserve"> 1)현수막 제작비:550,000</t>
  </si>
  <si>
    <t xml:space="preserve">    ㉯선교 우수 봉헌자 선물비:</t>
  </si>
  <si>
    <t xml:space="preserve">    ㉱예비자 피정 : 2,300,000</t>
  </si>
  <si>
    <t xml:space="preserve">          1,150,000×2회=2,300,000</t>
  </si>
  <si>
    <t>교육참가지원비</t>
  </si>
  <si>
    <t>합계 ③</t>
  </si>
  <si>
    <t xml:space="preserve">                                                                                       합계 ②</t>
  </si>
  <si>
    <t xml:space="preserve">                                                                                       합계 ③</t>
  </si>
  <si>
    <t xml:space="preserve">                                                                   합계 ① + ② + ③</t>
  </si>
  <si>
    <t>교육참가지원비</t>
  </si>
  <si>
    <t xml:space="preserve">     -여성단체간부피정비:30명x20,000=600,000</t>
  </si>
  <si>
    <t xml:space="preserve">  ㉮신심단체 행사지원비:1,680,000</t>
  </si>
  <si>
    <t xml:space="preserve">  ㉳기타행사비(신부님/수녀님 송별환송식):500,000</t>
  </si>
  <si>
    <t xml:space="preserve">     ㉯춘,추 대청소(식대비) : 300,000(35명기준)x2회=600,000</t>
  </si>
  <si>
    <t xml:space="preserve">        50,000+강사료200,000+조식100,000=1,850,000</t>
  </si>
  <si>
    <t xml:space="preserve">        (1,850,000-1,440,000(본인부담)=450,000</t>
  </si>
  <si>
    <t>증감액</t>
  </si>
  <si>
    <t>15만원인상</t>
  </si>
  <si>
    <t>이중예산으로삭감</t>
  </si>
  <si>
    <t xml:space="preserve"> ㉵여성부 피정:600,000</t>
  </si>
  <si>
    <r>
      <t xml:space="preserve">   ***</t>
    </r>
    <r>
      <rPr>
        <sz val="9"/>
        <color indexed="63"/>
        <rFont val="맑은 고딕"/>
        <family val="3"/>
      </rPr>
      <t>90명×1인16,000(중식포함)=1,440,000(본인부담</t>
    </r>
    <r>
      <rPr>
        <sz val="10"/>
        <color indexed="63"/>
        <rFont val="맑은 고딕"/>
        <family val="3"/>
      </rPr>
      <t>)***</t>
    </r>
  </si>
  <si>
    <r>
      <t xml:space="preserve">   ***</t>
    </r>
    <r>
      <rPr>
        <sz val="9"/>
        <color indexed="63"/>
        <rFont val="맑은 고딕"/>
        <family val="3"/>
      </rPr>
      <t>90명×1인16,000(중식포함)=1,440,000(본인부담</t>
    </r>
    <r>
      <rPr>
        <sz val="10"/>
        <color indexed="63"/>
        <rFont val="맑은 고딕"/>
        <family val="3"/>
      </rPr>
      <t>)***</t>
    </r>
  </si>
  <si>
    <t xml:space="preserve">   ※지출:(차량2대×500,000)+식대540,000+(1일보험</t>
  </si>
  <si>
    <r>
      <t xml:space="preserve">     </t>
    </r>
    <r>
      <rPr>
        <sz val="9"/>
        <color indexed="63"/>
        <rFont val="맑은 고딕"/>
        <family val="3"/>
      </rPr>
      <t>50,000)+강사료200,000+조식100,000+예비비200,000</t>
    </r>
  </si>
  <si>
    <t xml:space="preserve">     =2,000,000(2,000,000-1,440,000본인부담=600,000)</t>
  </si>
  <si>
    <r>
      <rPr>
        <sz val="10"/>
        <color indexed="63"/>
        <rFont val="맑은 고딕"/>
        <family val="3"/>
      </rPr>
      <t xml:space="preserve">  </t>
    </r>
    <r>
      <rPr>
        <sz val="10"/>
        <color indexed="63"/>
        <rFont val="돋움"/>
        <family val="3"/>
      </rPr>
      <t>㉮</t>
    </r>
    <r>
      <rPr>
        <sz val="9"/>
        <color indexed="63"/>
        <rFont val="돋움"/>
        <family val="3"/>
      </rPr>
      <t>아버지학교</t>
    </r>
    <r>
      <rPr>
        <sz val="9"/>
        <color indexed="63"/>
        <rFont val="맑은 고딕"/>
        <family val="3"/>
      </rPr>
      <t xml:space="preserve"> 참가지원비 (100,000×5명)50%지원</t>
    </r>
  </si>
  <si>
    <r>
      <rPr>
        <sz val="10"/>
        <color indexed="63"/>
        <rFont val="맑은 고딕"/>
        <family val="3"/>
      </rPr>
      <t xml:space="preserve">  </t>
    </r>
    <r>
      <rPr>
        <sz val="10"/>
        <color indexed="63"/>
        <rFont val="돋움"/>
        <family val="3"/>
      </rPr>
      <t>㉯</t>
    </r>
    <r>
      <rPr>
        <sz val="9"/>
        <color indexed="63"/>
        <rFont val="돋움"/>
        <family val="3"/>
      </rPr>
      <t>어머니학교</t>
    </r>
    <r>
      <rPr>
        <sz val="9"/>
        <color indexed="63"/>
        <rFont val="맑은 고딕"/>
        <family val="3"/>
      </rPr>
      <t xml:space="preserve"> </t>
    </r>
    <r>
      <rPr>
        <sz val="9"/>
        <color indexed="63"/>
        <rFont val="돋움"/>
        <family val="3"/>
      </rPr>
      <t>참가지원비</t>
    </r>
    <r>
      <rPr>
        <sz val="9"/>
        <color indexed="63"/>
        <rFont val="맑은 고딕"/>
        <family val="3"/>
      </rPr>
      <t xml:space="preserve"> (150,000×2명)50%지원</t>
    </r>
  </si>
  <si>
    <t xml:space="preserve">  ㉰성가정축복장 선물비:50,000 x 1명=50,000</t>
  </si>
  <si>
    <t xml:space="preserve">  ㉱성가정축복장 액자비:10,000</t>
  </si>
  <si>
    <t xml:space="preserve">                              합계 ①</t>
  </si>
  <si>
    <t xml:space="preserve">                             합계 ②</t>
  </si>
  <si>
    <t xml:space="preserve">                             합계 ③</t>
  </si>
  <si>
    <t xml:space="preserve">                           합계 ④</t>
  </si>
  <si>
    <t xml:space="preserve">                       관리운영비 합계 ① + ② + ③ + ④</t>
  </si>
  <si>
    <r>
      <t xml:space="preserve">  ㉰본당의 날 : (</t>
    </r>
    <r>
      <rPr>
        <sz val="9"/>
        <color indexed="63"/>
        <rFont val="맑은 고딕"/>
        <family val="3"/>
      </rPr>
      <t>예상인원350명</t>
    </r>
    <r>
      <rPr>
        <sz val="10"/>
        <color indexed="63"/>
        <rFont val="맑은 고딕"/>
        <family val="3"/>
      </rPr>
      <t>)-체육대회=4,000,000</t>
    </r>
  </si>
  <si>
    <r>
      <t xml:space="preserve">  ㉰본당의 날 : (</t>
    </r>
    <r>
      <rPr>
        <sz val="9"/>
        <color indexed="63"/>
        <rFont val="맑은 고딕"/>
        <family val="3"/>
      </rPr>
      <t>예상인원350명</t>
    </r>
    <r>
      <rPr>
        <sz val="10"/>
        <color indexed="63"/>
        <rFont val="맑은 고딕"/>
        <family val="3"/>
      </rPr>
      <t>)-체육대회=2,000,000</t>
    </r>
  </si>
  <si>
    <t xml:space="preserve">     * 수녀님 영명축일:(250,000x2회)=500,000</t>
  </si>
  <si>
    <t xml:space="preserve">     * 수녀님 영명축일:(500,000)</t>
  </si>
  <si>
    <t xml:space="preserve">      ㉮사목위원 : 41명x6,000원(248,000)x5회=1,240,000</t>
  </si>
  <si>
    <t xml:space="preserve">       ㉮사목위원 : 34명x10,000원(340,000)x6회=2,040,000</t>
  </si>
  <si>
    <t xml:space="preserve">     ㉮지역 사목협의회비:(교구차원 평의회 모임 포함)</t>
  </si>
  <si>
    <t>신설</t>
  </si>
  <si>
    <t>◈ 비품비</t>
  </si>
  <si>
    <t>부서</t>
  </si>
  <si>
    <t>증감액</t>
  </si>
  <si>
    <t>증감률(%)</t>
  </si>
  <si>
    <t>2014년 계획</t>
  </si>
  <si>
    <t>2013년 계획</t>
  </si>
  <si>
    <t>순서</t>
  </si>
  <si>
    <t>총   합  계</t>
  </si>
  <si>
    <t xml:space="preserve">     ㉰가정방문(냉담자,전입자) 기념품비: \2,000×300=600,000</t>
  </si>
  <si>
    <r>
      <t xml:space="preserve">        ***</t>
    </r>
    <r>
      <rPr>
        <sz val="8"/>
        <rFont val="맑은 고딕"/>
        <family val="3"/>
      </rPr>
      <t>100명중 90명에게는 교재비1,2000원중 10,000원 본인부담</t>
    </r>
    <r>
      <rPr>
        <sz val="9"/>
        <rFont val="맑은 고딕"/>
        <family val="3"/>
      </rPr>
      <t>***</t>
    </r>
  </si>
  <si>
    <r>
      <t xml:space="preserve">     (</t>
    </r>
    <r>
      <rPr>
        <sz val="8"/>
        <rFont val="맑은 고딕"/>
        <family val="3"/>
      </rPr>
      <t>실제 지출합계는15,240,000임)</t>
    </r>
  </si>
  <si>
    <t>* 참고:전년도 지출합계15,240,000임</t>
  </si>
  <si>
    <t xml:space="preserve">인원 감소 </t>
  </si>
  <si>
    <t>㉹카렌다(2,000×400부)=800,000</t>
  </si>
  <si>
    <t>3.0%인상(14년 교구 예산 지침서 준수)</t>
  </si>
  <si>
    <t>14년 교구 예산 지침서 준수(인상및요율변경)</t>
  </si>
  <si>
    <t xml:space="preserve">       (진영성당에서 지역 사목회개최키로 함으로 삭제 )  </t>
  </si>
  <si>
    <t xml:space="preserve">   ㉲전례용품1: 340,000</t>
  </si>
  <si>
    <t xml:space="preserve">               ※ 성지 가지 : 50,000=50,000</t>
  </si>
  <si>
    <t xml:space="preserve">               ※ 제대 꽃  :200000×12개월=2,400,000</t>
  </si>
  <si>
    <t xml:space="preserve">   ㉶제대 꽃 및 성지가지 : 2,450,000</t>
  </si>
  <si>
    <t xml:space="preserve">                ※ 향, 숯, 침봉, 소금, 초심지=100,000</t>
  </si>
  <si>
    <t xml:space="preserve">       (최우수자1명×2회×100,000=200,000)</t>
  </si>
  <si>
    <t xml:space="preserve">                 (성지순례, 피정, 수도원 방문, 시설방문 등)</t>
  </si>
  <si>
    <t xml:space="preserve">       -영세자 개근상: 10,000×10명=100,000</t>
  </si>
  <si>
    <r>
      <t xml:space="preserve">                 ***</t>
    </r>
    <r>
      <rPr>
        <sz val="8"/>
        <rFont val="맑은 고딕"/>
        <family val="3"/>
      </rPr>
      <t>교재비:15,000×2명=30,000(본인부담)</t>
    </r>
    <r>
      <rPr>
        <sz val="10"/>
        <rFont val="맑은 고딕"/>
        <family val="3"/>
      </rPr>
      <t>****</t>
    </r>
  </si>
  <si>
    <t xml:space="preserve">      ㉮ 학생회비: 1,400,000원=70명x10,000원x2회</t>
  </si>
  <si>
    <t xml:space="preserve">      ㉰ 학생소풍회비 :700,000원=70명x10,000원</t>
  </si>
  <si>
    <t xml:space="preserve">      ㉱봉사자 MT 본인부담:200,000원=10,000원x20명</t>
  </si>
  <si>
    <r>
      <t xml:space="preserve">         *(</t>
    </r>
    <r>
      <rPr>
        <sz val="8"/>
        <rFont val="맑은 고딕"/>
        <family val="3"/>
      </rPr>
      <t>학예회 팜플렛 제작을 하지 않음에 따른 광고료 수입없음</t>
    </r>
    <r>
      <rPr>
        <sz val="9"/>
        <rFont val="맑은 고딕"/>
        <family val="3"/>
      </rPr>
      <t>)</t>
    </r>
  </si>
  <si>
    <t xml:space="preserve">       ㉹ 교구 노인사목 봉사자연수: 10명x50,000=500,000원</t>
  </si>
  <si>
    <t xml:space="preserve">       ㉷미사예물 : 100,000원=50,000원x2회</t>
  </si>
  <si>
    <t xml:space="preserve">            ※ 부대비용은 현수막, 다과비등 임. </t>
  </si>
  <si>
    <t xml:space="preserve">       ㉶학예발표회:800,000원</t>
  </si>
  <si>
    <t xml:space="preserve">      ㉵봉사자 M.T :600,000</t>
  </si>
  <si>
    <t xml:space="preserve">           200,000원(간식 및 부대비용)</t>
  </si>
  <si>
    <t xml:space="preserve">      ㉳봉사자 교재연수: 350,000원=10명x35,000원</t>
  </si>
  <si>
    <t xml:space="preserve">      ㉲외부강사료: 600,000원=150,000x4회</t>
  </si>
  <si>
    <t xml:space="preserve">      ㉱재료비: 840,000원=70명x3회x4,000원</t>
  </si>
  <si>
    <t xml:space="preserve">             *** 본인부담: 700,000원(10,000원*70명)</t>
  </si>
  <si>
    <t xml:space="preserve">                 +봉사자 250,000원(20명x12,500원)</t>
  </si>
  <si>
    <t xml:space="preserve">      ㉰교재비: 1,125,000원</t>
  </si>
  <si>
    <r>
      <t xml:space="preserve">      ㉯성경공부 교구강사료 : 480,000원=12,000원x40</t>
    </r>
    <r>
      <rPr>
        <sz val="10"/>
        <rFont val="맑은 고딕"/>
        <family val="3"/>
      </rPr>
      <t>명</t>
    </r>
  </si>
  <si>
    <t xml:space="preserve">      ㉮ 중식:5,120,000원</t>
  </si>
  <si>
    <t xml:space="preserve">   ㉮ 중식:6,400,000원</t>
  </si>
  <si>
    <r>
      <t xml:space="preserve">   ㉯성경공부 교구강사료 12,000원x</t>
    </r>
    <r>
      <rPr>
        <sz val="10"/>
        <rFont val="맑은 고딕"/>
        <family val="3"/>
      </rPr>
      <t>50명=600,000원</t>
    </r>
  </si>
  <si>
    <t xml:space="preserve">   ㉰교재비 12,000원x120명(학생100,봉사자20)=1,440,000원</t>
  </si>
  <si>
    <t xml:space="preserve">      ※ 90명은 교재비 10,000원 본인 부담 예정 </t>
  </si>
  <si>
    <t xml:space="preserve">   ㉱재료비 100명x3회x4,000원=1,200,000원</t>
  </si>
  <si>
    <t xml:space="preserve">   ㉲외부강사료 150,000원 x 4회 = 600,000원</t>
  </si>
  <si>
    <t xml:space="preserve">   ㉳봉사자 40명 1일 피정(겨울) 1,200,000원</t>
  </si>
  <si>
    <t xml:space="preserve">       ※ 부대비용은 대관료, 강사료, 식비, 간식비 임. </t>
  </si>
  <si>
    <t xml:space="preserve">        부대비용 80만원중 40만원은 본인 부담 예정</t>
  </si>
  <si>
    <t xml:space="preserve">    ㉴소풍 (어버이날 나들이) 1,200,000원</t>
  </si>
  <si>
    <t xml:space="preserve">    ㉵봉사자 M.T(1박2일, 여름) 1,200.000원</t>
  </si>
  <si>
    <t xml:space="preserve">       +간식 및 부대비용(200,000원)</t>
  </si>
  <si>
    <t xml:space="preserve">       ※ 120만원중 40만원은 본인 부담 예정</t>
  </si>
  <si>
    <t xml:space="preserve">    ㉶학예발표회 1,300,000원</t>
  </si>
  <si>
    <t xml:space="preserve">       ※ 부대비용은 현수막, 팜플렛 제작비,다과비등 임. </t>
  </si>
  <si>
    <t xml:space="preserve">          학예회시 팜플렛 광고로 200만원 수입 예정</t>
  </si>
  <si>
    <t xml:space="preserve">    ㉷미사예물(50,000원x2회)=100,000원</t>
  </si>
  <si>
    <t xml:space="preserve">    ㉮ 학생회비 (100명x10,000원x2회) = 2,000,000원</t>
  </si>
  <si>
    <t xml:space="preserve">    ㉯교재비 본인부담 10,000원x90명=900,000원</t>
  </si>
  <si>
    <t xml:space="preserve">     ㉰겨울 1일 피정비 본인부담 10,000원x40명=400,000원</t>
  </si>
  <si>
    <t xml:space="preserve">    ㉱여름 MT 본인부담 15,000원x40명=600,000원</t>
  </si>
  <si>
    <t xml:space="preserve">    ㉲학예회시 팜플렛 제작 광고 수입2,000,000원</t>
  </si>
  <si>
    <t xml:space="preserve">   ㉮조명기구및 램프교체비용=50,000×12개월=600,000</t>
  </si>
  <si>
    <r>
      <rPr>
        <sz val="10"/>
        <color indexed="63"/>
        <rFont val="맑은 고딕"/>
        <family val="3"/>
      </rPr>
      <t xml:space="preserve">   ㉮</t>
    </r>
    <r>
      <rPr>
        <sz val="8"/>
        <color indexed="63"/>
        <rFont val="맑은 고딕"/>
        <family val="3"/>
      </rPr>
      <t>조명기구및 램프교체비용=50,000×12개월=600,000</t>
    </r>
  </si>
  <si>
    <t xml:space="preserve">         *지원 500,000원(5,000원x100명)+부대비용 300,000원</t>
  </si>
  <si>
    <t xml:space="preserve">          *식대 400,000원(20명x20,000원,대여료포함)+</t>
  </si>
  <si>
    <t xml:space="preserve">          *지원 : 425,000원(70권x2,500원)+</t>
  </si>
  <si>
    <t xml:space="preserve">      *교통비(400,000원) + 부대비용 (800,000원)</t>
  </si>
  <si>
    <t xml:space="preserve">       *숙박비(400,000원) + 식비(3식, 600,000원)</t>
  </si>
  <si>
    <t xml:space="preserve">          *지원비(500,000=5,000원x100명)+부대비용(800,000원)</t>
  </si>
  <si>
    <t xml:space="preserve">            *80명x2,000원x32회(1학기16회+2학기16회)</t>
  </si>
  <si>
    <t xml:space="preserve">     ㉴소풍:2,300,000</t>
  </si>
  <si>
    <r>
      <t xml:space="preserve">        </t>
    </r>
    <r>
      <rPr>
        <sz val="9"/>
        <rFont val="맑은 고딕"/>
        <family val="3"/>
      </rPr>
      <t>차량대여 1,600,000원</t>
    </r>
    <r>
      <rPr>
        <sz val="8"/>
        <rFont val="맑은 고딕"/>
        <family val="3"/>
      </rPr>
      <t>(2대x800,000원)</t>
    </r>
    <r>
      <rPr>
        <sz val="9"/>
        <rFont val="맑은 고딕"/>
        <family val="3"/>
      </rPr>
      <t>+700,000</t>
    </r>
    <r>
      <rPr>
        <sz val="8"/>
        <rFont val="맑은 고딕"/>
        <family val="3"/>
      </rPr>
      <t>(70명x10,000원)</t>
    </r>
  </si>
  <si>
    <t xml:space="preserve">   2. 수입 :3,000,000원</t>
  </si>
  <si>
    <r>
      <rPr>
        <sz val="10"/>
        <color indexed="8"/>
        <rFont val="맑은 고딕"/>
        <family val="3"/>
      </rPr>
      <t xml:space="preserve">  </t>
    </r>
    <r>
      <rPr>
        <sz val="10"/>
        <color indexed="8"/>
        <rFont val="맑은 고딕"/>
        <family val="3"/>
      </rPr>
      <t>2. 수입 :5,900,000원</t>
    </r>
  </si>
  <si>
    <t>1.지출:15,540,000원</t>
  </si>
  <si>
    <t xml:space="preserve">   1.지출:12,815,000원</t>
  </si>
  <si>
    <r>
      <t xml:space="preserve">       </t>
    </r>
    <r>
      <rPr>
        <sz val="10"/>
        <rFont val="맑은 고딕"/>
        <family val="3"/>
      </rPr>
      <t xml:space="preserve"> *  지원예산:(1-2)</t>
    </r>
    <r>
      <rPr>
        <sz val="9"/>
        <rFont val="맑은 고딕"/>
        <family val="3"/>
      </rPr>
      <t>=15,540,000-5,900,000=9,640,000원 *</t>
    </r>
  </si>
  <si>
    <r>
      <t xml:space="preserve">    </t>
    </r>
    <r>
      <rPr>
        <sz val="10"/>
        <rFont val="맑은 고딕"/>
        <family val="3"/>
      </rPr>
      <t xml:space="preserve">  * 지원예산(1-2)</t>
    </r>
    <r>
      <rPr>
        <sz val="9"/>
        <rFont val="맑은 고딕"/>
        <family val="3"/>
      </rPr>
      <t>=12,815,000-3,000,000=9,815,000원 *</t>
    </r>
  </si>
  <si>
    <r>
      <t xml:space="preserve">            </t>
    </r>
    <r>
      <rPr>
        <sz val="10"/>
        <rFont val="맑은 고딕"/>
        <family val="3"/>
      </rPr>
      <t xml:space="preserve">     (본인부담금 :학생소풍비70명x10,000=700,000)</t>
    </r>
  </si>
  <si>
    <t xml:space="preserve">              (본인부담금:20명x10,0000=200,000)</t>
  </si>
  <si>
    <t xml:space="preserve">      ㉯교재비:본인부담 700,000원=10,000원x70명</t>
  </si>
  <si>
    <t xml:space="preserve">       *100명x2,000원x32회(1학기16회+2학기16회)</t>
  </si>
  <si>
    <t xml:space="preserve">                              </t>
  </si>
  <si>
    <t>3.0% 인상(41,686)</t>
  </si>
  <si>
    <t>1,431,241×12월=17,174,899</t>
  </si>
  <si>
    <t>1,431,241×5개월=7,156,205</t>
  </si>
  <si>
    <t>(1,389,555×3.0%0+41,686)×12개월=17,174,899</t>
  </si>
  <si>
    <t>주임(300,000×12) . 보좌(300,000×12)</t>
  </si>
  <si>
    <t>주임(250,000) .  보좌(250,000)</t>
  </si>
  <si>
    <t>550,000×2명×12개월</t>
  </si>
  <si>
    <t>200,000×2명×12개월, 동결</t>
  </si>
  <si>
    <t>500,000×2명×4회</t>
  </si>
  <si>
    <t>150,000×2명</t>
  </si>
  <si>
    <t>600,000 × 12개월</t>
  </si>
  <si>
    <t>보험료:월500,000×12개월</t>
  </si>
  <si>
    <t>주임(530,000×4) 보좌(460,000×4)</t>
  </si>
  <si>
    <t>주임(470,000×12) 보좌(400,000×12)   동결</t>
  </si>
  <si>
    <t>주임(600,000×12) 보좌(500,000×12)</t>
  </si>
  <si>
    <t>㉰그리스도와 함께;130권×300원×12개월=468,000</t>
  </si>
  <si>
    <t>㉲복사기임대료(120,000×12개월),수수료및정화조,</t>
  </si>
  <si>
    <t>㉰전기,수도료:전기(950,000×12개월=11,400,000)</t>
  </si>
  <si>
    <t xml:space="preserve">                수도(200,000×12개월=2,400,000)</t>
  </si>
  <si>
    <t xml:space="preserve">   ㉷전례복, 복사복 세탁비(부활/성탄): 26×10,000x2회=520,000</t>
  </si>
  <si>
    <t xml:space="preserve">  ㉮제대회 식사비 (성탄/부활)100,000×2회=200,000</t>
  </si>
  <si>
    <t xml:space="preserve">  ㉰일반 수선=340,000x12개월=4,080,000</t>
  </si>
  <si>
    <t xml:space="preserve">   ㉰일반 수선=400,000x12개월=4,800,000</t>
  </si>
  <si>
    <t>1,431,241×5개월=7,156,205 (3,6,9,12월 100%)</t>
  </si>
  <si>
    <t>㉱그리스도와 함께;130권×300원×12개월=468,000</t>
  </si>
  <si>
    <t>가스비(850,000×12개월)</t>
  </si>
  <si>
    <t xml:space="preserve">      ㉯간식비:1,000X30명X4주X12개월=1,440,000</t>
  </si>
  <si>
    <t xml:space="preserve">      ㉯ 간식비:1,000X30명X4주X12개월=1,440,000</t>
  </si>
  <si>
    <t xml:space="preserve">                ※ 복사복(하복)구입비 120,000x2벌=240,000</t>
  </si>
  <si>
    <t xml:space="preserve">    ㉯전입자관리비: 우표비:\270×5명×12개월=16,200</t>
  </si>
  <si>
    <t xml:space="preserve">    ㉰짝교우관리비: 우표비:\270×30명×12개월=97,200</t>
  </si>
  <si>
    <t xml:space="preserve">     ㉱가정방문(냉담자,전입자) 기념품비: \2,000×300명=600,000</t>
  </si>
  <si>
    <t xml:space="preserve">    ㉮냉담교우 편지우표비:\270×150명×12개월=486,000</t>
  </si>
  <si>
    <t xml:space="preserve">    ㉳예비자,봉사자 식사:50.000×8명×2회=800,000</t>
  </si>
  <si>
    <t xml:space="preserve">                                             관리운영비 합계 ① + ② + ③ + ④+ ⑤</t>
  </si>
  <si>
    <t xml:space="preserve">              합계 ④+⑤</t>
  </si>
  <si>
    <t>진영성당개최(삭감)</t>
  </si>
  <si>
    <t>26,731,097×0.031378=838,768(69,897x 12개월)</t>
  </si>
  <si>
    <t>26,022,440×0.045=1,171,010 (92,200 x 12개월)</t>
  </si>
  <si>
    <t>26,731,097×0.0106=283,349 (23,612x 12개월)</t>
  </si>
  <si>
    <t>26,731,097×0.045=1,202,899(100,242x 12개월)</t>
  </si>
  <si>
    <t>기타지출</t>
  </si>
  <si>
    <t>사제축일, 전별금</t>
  </si>
  <si>
    <t>소계</t>
  </si>
  <si>
    <t xml:space="preserve">            상가봉사</t>
  </si>
  <si>
    <t xml:space="preserve"> 상가봉사</t>
  </si>
  <si>
    <t>2014년 특별회계</t>
  </si>
  <si>
    <t xml:space="preserve">  지도사 사회자격 갱신교육</t>
  </si>
  <si>
    <t xml:space="preserve">    6명*300,000원</t>
  </si>
  <si>
    <t xml:space="preserve">    (연 12회*20,000원(5벌*4,000원)</t>
  </si>
  <si>
    <t xml:space="preserve"> 4. 연미사(연12회*30,000원)</t>
  </si>
  <si>
    <t xml:space="preserve"> 임종 환자방문(12명*20,000원)</t>
  </si>
  <si>
    <t xml:space="preserve"> 1. 차량대여(1대*500,000원=500,000원)</t>
  </si>
  <si>
    <t xml:space="preserve">        (떡, 과일, 차)</t>
  </si>
  <si>
    <t>4. 임원회의비</t>
  </si>
  <si>
    <t xml:space="preserve">     8명*30,000원</t>
  </si>
  <si>
    <t xml:space="preserve"> 60명*10,000원</t>
  </si>
  <si>
    <t xml:space="preserve"> 2. 중식:60명*10,000원=600,000</t>
  </si>
  <si>
    <t xml:space="preserve"> 상가수고료</t>
  </si>
  <si>
    <r>
      <t>380(세대)</t>
    </r>
    <r>
      <rPr>
        <sz val="10"/>
        <color indexed="8"/>
        <rFont val="맑은 고딕"/>
        <family val="3"/>
      </rPr>
      <t>Ⅹ1.500(</t>
    </r>
    <r>
      <rPr>
        <sz val="9"/>
        <color indexed="8"/>
        <rFont val="맑은 고딕"/>
        <family val="3"/>
      </rPr>
      <t>세대별 월 평균)</t>
    </r>
  </si>
  <si>
    <t xml:space="preserve">    1명*110,000원</t>
  </si>
  <si>
    <t xml:space="preserve">  ㉴부활판공 거마비(지역 신부님)</t>
  </si>
  <si>
    <t xml:space="preserve">  ㉵성탄판공 거마비(지역신부님)</t>
  </si>
  <si>
    <t xml:space="preserve">  ㉯부활, 성탄 행사비 =2,500,000</t>
  </si>
  <si>
    <t xml:space="preserve">  ㉴부활판공 거마비(지역 신부님)</t>
  </si>
  <si>
    <t xml:space="preserve">  ㉵성탄판공 거마비(지역신부님)</t>
  </si>
  <si>
    <t xml:space="preserve">  ㉯부활, 성탄 행사비 =2,500,000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</si>
</sst>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"/>
    <numFmt numFmtId="178" formatCode="###,###"/>
    <numFmt numFmtId="179" formatCode="#,##0_ "/>
    <numFmt numFmtId="180" formatCode="#,##0.00;[Red]#,##0.00"/>
    <numFmt numFmtId="181" formatCode="#,##0_);[Red]\(#,##0\)"/>
    <numFmt numFmtId="182" formatCode="#,##0;[Red]#,##0"/>
    <numFmt numFmtId="183" formatCode="#,##0_);\(#,##0\)"/>
    <numFmt numFmtId="184" formatCode="0_ "/>
    <numFmt numFmtId="185" formatCode="##,###"/>
    <numFmt numFmtId="186" formatCode="[$-412]yyyy&quot;년&quot;\ m&quot;월&quot;\ d&quot;일&quot;\ dddd"/>
    <numFmt numFmtId="187" formatCode="[$-412]AM/PM\ h:mm:ss"/>
    <numFmt numFmtId="188" formatCode="0.000%"/>
    <numFmt numFmtId="189" formatCode="0.0%"/>
    <numFmt numFmtId="190" formatCode="0.0_);[Red]\(0.0\)"/>
    <numFmt numFmtId="191" formatCode="###.#"/>
    <numFmt numFmtId="192" formatCode="###,###.#"/>
    <numFmt numFmtId="193" formatCode="#,##0.0_ "/>
    <numFmt numFmtId="194" formatCode="0.00_ "/>
    <numFmt numFmtId="195" formatCode="#,##0.0_);[Red]\(#,##0.0\)"/>
    <numFmt numFmtId="196" formatCode="mm&quot;월&quot;\ dd&quot;일&quot;"/>
    <numFmt numFmtId="197" formatCode="000\-000"/>
    <numFmt numFmtId="198" formatCode="#\ ??/100"/>
    <numFmt numFmtId="199" formatCode="#,##0.00_);[Red]\(#,##0.00\)"/>
    <numFmt numFmtId="200" formatCode="_-* #,##0.000_-;\-* #,##0.000_-;_-* &quot;-&quot;???_-;_-@_-"/>
    <numFmt numFmtId="201" formatCode="_-* #,##0.0000_-;\-* #,##0.0000_-;_-* &quot;-&quot;????_-;_-@_-"/>
    <numFmt numFmtId="202" formatCode="0.0000_ "/>
    <numFmt numFmtId="203" formatCode="0.000_ "/>
    <numFmt numFmtId="204" formatCode="0.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17">
    <font>
      <sz val="11"/>
      <name val="돋움"/>
      <family val="3"/>
    </font>
    <font>
      <sz val="8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sz val="10"/>
      <color indexed="12"/>
      <name val="맑은 고딕"/>
      <family val="3"/>
    </font>
    <font>
      <b/>
      <sz val="24"/>
      <name val="바탕"/>
      <family val="1"/>
    </font>
    <font>
      <sz val="10"/>
      <name val="바탕"/>
      <family val="1"/>
    </font>
    <font>
      <sz val="9"/>
      <name val="바탕"/>
      <family val="1"/>
    </font>
    <font>
      <b/>
      <sz val="14"/>
      <name val="바탕"/>
      <family val="1"/>
    </font>
    <font>
      <b/>
      <sz val="10"/>
      <name val="바탕"/>
      <family val="1"/>
    </font>
    <font>
      <sz val="10"/>
      <name val="돋움"/>
      <family val="3"/>
    </font>
    <font>
      <b/>
      <sz val="11"/>
      <color indexed="63"/>
      <name val="맑은 고딕"/>
      <family val="3"/>
    </font>
    <font>
      <sz val="10"/>
      <color indexed="63"/>
      <name val="맑은 고딕"/>
      <family val="3"/>
    </font>
    <font>
      <u val="single"/>
      <sz val="10"/>
      <color indexed="63"/>
      <name val="맑은 고딕"/>
      <family val="3"/>
    </font>
    <font>
      <b/>
      <sz val="10"/>
      <color indexed="63"/>
      <name val="맑은 고딕"/>
      <family val="3"/>
    </font>
    <font>
      <sz val="11"/>
      <color indexed="63"/>
      <name val="맑은 고딕"/>
      <family val="3"/>
    </font>
    <font>
      <sz val="9"/>
      <color indexed="63"/>
      <name val="맑은 고딕"/>
      <family val="3"/>
    </font>
    <font>
      <sz val="9"/>
      <color indexed="63"/>
      <name val="바탕"/>
      <family val="1"/>
    </font>
    <font>
      <sz val="12"/>
      <color indexed="63"/>
      <name val="맑은 고딕"/>
      <family val="3"/>
    </font>
    <font>
      <b/>
      <sz val="12"/>
      <color indexed="63"/>
      <name val="맑은 고딕"/>
      <family val="3"/>
    </font>
    <font>
      <sz val="11"/>
      <color indexed="63"/>
      <name val="돋움"/>
      <family val="3"/>
    </font>
    <font>
      <b/>
      <sz val="14"/>
      <color indexed="63"/>
      <name val="맑은 고딕"/>
      <family val="3"/>
    </font>
    <font>
      <b/>
      <sz val="10"/>
      <color indexed="63"/>
      <name val="바탕"/>
      <family val="1"/>
    </font>
    <font>
      <sz val="10"/>
      <color indexed="63"/>
      <name val="바탕"/>
      <family val="1"/>
    </font>
    <font>
      <sz val="10"/>
      <color indexed="63"/>
      <name val="돋움"/>
      <family val="3"/>
    </font>
    <font>
      <sz val="8"/>
      <name val="맑은 고딕"/>
      <family val="3"/>
    </font>
    <font>
      <b/>
      <sz val="10"/>
      <color indexed="12"/>
      <name val="맑은 고딕"/>
      <family val="3"/>
    </font>
    <font>
      <sz val="10"/>
      <color indexed="63"/>
      <name val="굴림체"/>
      <family val="3"/>
    </font>
    <font>
      <b/>
      <sz val="11"/>
      <name val="돋움"/>
      <family val="3"/>
    </font>
    <font>
      <sz val="10"/>
      <color indexed="10"/>
      <name val="맑은 고딕"/>
      <family val="3"/>
    </font>
    <font>
      <b/>
      <sz val="10"/>
      <name val="맑은 고딕"/>
      <family val="3"/>
    </font>
    <font>
      <b/>
      <sz val="16"/>
      <color indexed="63"/>
      <name val="바탕"/>
      <family val="1"/>
    </font>
    <font>
      <b/>
      <sz val="28"/>
      <name val="바탕"/>
      <family val="1"/>
    </font>
    <font>
      <b/>
      <sz val="9"/>
      <color indexed="63"/>
      <name val="맑은 고딕"/>
      <family val="3"/>
    </font>
    <font>
      <sz val="10"/>
      <color indexed="16"/>
      <name val="Arial"/>
      <family val="2"/>
    </font>
    <font>
      <sz val="11"/>
      <name val="굴림체"/>
      <family val="3"/>
    </font>
    <font>
      <sz val="8"/>
      <color indexed="63"/>
      <name val="맑은 고딕"/>
      <family val="3"/>
    </font>
    <font>
      <sz val="9"/>
      <name val="맑은 고딕"/>
      <family val="3"/>
    </font>
    <font>
      <b/>
      <sz val="12"/>
      <name val="맑은 고딕"/>
      <family val="3"/>
    </font>
    <font>
      <b/>
      <sz val="40"/>
      <name val="한컴바탕"/>
      <family val="1"/>
    </font>
    <font>
      <sz val="6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1"/>
      <color indexed="10"/>
      <name val="맑은 고딕"/>
      <family val="3"/>
    </font>
    <font>
      <b/>
      <sz val="10"/>
      <color indexed="53"/>
      <name val="맑은 고딕"/>
      <family val="3"/>
    </font>
    <font>
      <b/>
      <sz val="9"/>
      <name val="맑은 고딕"/>
      <family val="3"/>
    </font>
    <font>
      <sz val="8"/>
      <name val="바탕"/>
      <family val="1"/>
    </font>
    <font>
      <sz val="9"/>
      <color indexed="63"/>
      <name val="돋움"/>
      <family val="3"/>
    </font>
    <font>
      <b/>
      <sz val="10"/>
      <color indexed="63"/>
      <name val="돋움"/>
      <family val="3"/>
    </font>
    <font>
      <b/>
      <sz val="10"/>
      <name val="돋움"/>
      <family val="3"/>
    </font>
    <font>
      <b/>
      <sz val="9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2"/>
      <name val="맑은 고딕"/>
      <family val="3"/>
    </font>
    <font>
      <b/>
      <sz val="10"/>
      <color indexed="8"/>
      <name val="맑은 고딕"/>
      <family val="3"/>
    </font>
    <font>
      <b/>
      <sz val="10"/>
      <color indexed="23"/>
      <name val="맑은 고딕"/>
      <family val="3"/>
    </font>
    <font>
      <sz val="10"/>
      <color indexed="9"/>
      <name val="바탕"/>
      <family val="1"/>
    </font>
    <font>
      <sz val="14"/>
      <color indexed="8"/>
      <name val="맑은 고딕"/>
      <family val="3"/>
    </font>
    <font>
      <sz val="1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맑은 고딕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0"/>
      <color indexed="63"/>
      <name val="Calibri"/>
      <family val="3"/>
    </font>
    <font>
      <b/>
      <sz val="9"/>
      <name val="Calibri"/>
      <family val="3"/>
    </font>
    <font>
      <b/>
      <sz val="10"/>
      <color theme="1"/>
      <name val="맑은 고딕"/>
      <family val="3"/>
    </font>
    <font>
      <b/>
      <sz val="9"/>
      <color indexed="63"/>
      <name val="Calibri"/>
      <family val="3"/>
    </font>
    <font>
      <b/>
      <sz val="10"/>
      <color indexed="63"/>
      <name val="Calibri"/>
      <family val="3"/>
    </font>
    <font>
      <sz val="10"/>
      <color indexed="12"/>
      <name val="Calibri"/>
      <family val="3"/>
    </font>
    <font>
      <sz val="8"/>
      <color indexed="63"/>
      <name val="Calibri"/>
      <family val="3"/>
    </font>
    <font>
      <sz val="6"/>
      <color indexed="63"/>
      <name val="Calibri"/>
      <family val="3"/>
    </font>
    <font>
      <b/>
      <sz val="10"/>
      <color theme="1" tint="0.49998000264167786"/>
      <name val="맑은 고딕"/>
      <family val="3"/>
    </font>
    <font>
      <sz val="10"/>
      <color theme="1"/>
      <name val="맑은 고딕"/>
      <family val="3"/>
    </font>
    <font>
      <sz val="10"/>
      <color indexed="63"/>
      <name val="Cambria"/>
      <family val="3"/>
    </font>
    <font>
      <sz val="10"/>
      <name val="Cambria"/>
      <family val="3"/>
    </font>
    <font>
      <sz val="9"/>
      <name val="Cambria"/>
      <family val="3"/>
    </font>
    <font>
      <sz val="10"/>
      <color theme="0"/>
      <name val="바탕"/>
      <family val="1"/>
    </font>
    <font>
      <sz val="8"/>
      <name val="Calibri"/>
      <family val="3"/>
    </font>
    <font>
      <sz val="14"/>
      <color theme="1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31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  <xf numFmtId="0" fontId="93" fillId="26" borderId="9" applyNumberFormat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79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 horizontal="righ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179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>
      <alignment horizontal="center" vertical="center" wrapText="1"/>
    </xf>
    <xf numFmtId="17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179" fontId="17" fillId="33" borderId="11" xfId="0" applyNumberFormat="1" applyFont="1" applyFill="1" applyBorder="1" applyAlignment="1">
      <alignment horizontal="right" vertical="center"/>
    </xf>
    <xf numFmtId="179" fontId="17" fillId="33" borderId="13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right"/>
    </xf>
    <xf numFmtId="0" fontId="21" fillId="33" borderId="11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79" fontId="17" fillId="33" borderId="10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 wrapText="1"/>
    </xf>
    <xf numFmtId="10" fontId="17" fillId="33" borderId="13" xfId="0" applyNumberFormat="1" applyFont="1" applyFill="1" applyBorder="1" applyAlignment="1">
      <alignment horizontal="center" vertical="center" wrapText="1"/>
    </xf>
    <xf numFmtId="179" fontId="17" fillId="33" borderId="12" xfId="0" applyNumberFormat="1" applyFont="1" applyFill="1" applyBorder="1" applyAlignment="1">
      <alignment horizontal="right" vertical="center"/>
    </xf>
    <xf numFmtId="179" fontId="17" fillId="33" borderId="14" xfId="0" applyNumberFormat="1" applyFont="1" applyFill="1" applyBorder="1" applyAlignment="1">
      <alignment horizontal="right" vertical="center"/>
    </xf>
    <xf numFmtId="0" fontId="32" fillId="33" borderId="11" xfId="0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179" fontId="17" fillId="33" borderId="0" xfId="0" applyNumberFormat="1" applyFont="1" applyFill="1" applyAlignment="1">
      <alignment horizontal="right" vertical="center"/>
    </xf>
    <xf numFmtId="179" fontId="19" fillId="33" borderId="0" xfId="0" applyNumberFormat="1" applyFont="1" applyFill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10" fontId="17" fillId="33" borderId="11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179" fontId="34" fillId="33" borderId="0" xfId="0" applyNumberFormat="1" applyFont="1" applyFill="1" applyAlignment="1">
      <alignment horizontal="right" vertical="center"/>
    </xf>
    <xf numFmtId="179" fontId="31" fillId="33" borderId="0" xfId="0" applyNumberFormat="1" applyFont="1" applyFill="1" applyAlignment="1">
      <alignment horizontal="right" vertical="center"/>
    </xf>
    <xf numFmtId="179" fontId="9" fillId="33" borderId="0" xfId="0" applyNumberFormat="1" applyFont="1" applyFill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 wrapText="1"/>
    </xf>
    <xf numFmtId="0" fontId="15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15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24" fillId="33" borderId="0" xfId="0" applyFont="1" applyFill="1" applyBorder="1" applyAlignment="1">
      <alignment vertical="center"/>
    </xf>
    <xf numFmtId="0" fontId="37" fillId="33" borderId="0" xfId="0" applyFont="1" applyFill="1" applyAlignment="1">
      <alignment/>
    </xf>
    <xf numFmtId="0" fontId="21" fillId="33" borderId="12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left" vertical="center" wrapText="1"/>
    </xf>
    <xf numFmtId="41" fontId="17" fillId="34" borderId="11" xfId="49" applyFont="1" applyFill="1" applyBorder="1" applyAlignment="1">
      <alignment horizontal="right" vertical="center"/>
    </xf>
    <xf numFmtId="0" fontId="17" fillId="34" borderId="12" xfId="68" applyNumberFormat="1" applyFont="1" applyFill="1" applyBorder="1" applyAlignment="1">
      <alignment vertical="center" wrapText="1"/>
      <protection/>
    </xf>
    <xf numFmtId="179" fontId="17" fillId="34" borderId="11" xfId="68" applyNumberFormat="1" applyFont="1" applyFill="1" applyBorder="1" applyAlignment="1">
      <alignment horizontal="right" vertical="center"/>
      <protection/>
    </xf>
    <xf numFmtId="0" fontId="17" fillId="34" borderId="12" xfId="68" applyNumberFormat="1" applyFont="1" applyFill="1" applyBorder="1" applyAlignment="1">
      <alignment horizontal="left" vertical="center" wrapText="1"/>
      <protection/>
    </xf>
    <xf numFmtId="41" fontId="17" fillId="33" borderId="13" xfId="49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179" fontId="6" fillId="33" borderId="0" xfId="0" applyNumberFormat="1" applyFont="1" applyFill="1" applyAlignment="1">
      <alignment horizontal="right" vertical="center"/>
    </xf>
    <xf numFmtId="179" fontId="8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>
      <alignment horizontal="right" vertical="center" wrapText="1"/>
    </xf>
    <xf numFmtId="179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41" fontId="7" fillId="33" borderId="0" xfId="49" applyFont="1" applyFill="1" applyAlignment="1">
      <alignment horizontal="left" vertical="center" wrapText="1"/>
    </xf>
    <xf numFmtId="0" fontId="43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79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179" fontId="7" fillId="33" borderId="11" xfId="0" applyNumberFormat="1" applyFont="1" applyFill="1" applyBorder="1" applyAlignment="1">
      <alignment horizontal="right" vertical="center"/>
    </xf>
    <xf numFmtId="178" fontId="7" fillId="33" borderId="11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 applyProtection="1">
      <alignment horizontal="right" vertical="center"/>
      <protection/>
    </xf>
    <xf numFmtId="178" fontId="42" fillId="33" borderId="11" xfId="0" applyNumberFormat="1" applyFont="1" applyFill="1" applyBorder="1" applyAlignment="1" applyProtection="1">
      <alignment horizontal="right" vertical="center"/>
      <protection/>
    </xf>
    <xf numFmtId="179" fontId="42" fillId="33" borderId="11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12" xfId="0" applyNumberFormat="1" applyFont="1" applyFill="1" applyBorder="1" applyAlignment="1">
      <alignment horizontal="right" vertical="center"/>
    </xf>
    <xf numFmtId="0" fontId="42" fillId="33" borderId="12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179" fontId="7" fillId="33" borderId="12" xfId="0" applyNumberFormat="1" applyFont="1" applyFill="1" applyBorder="1" applyAlignment="1">
      <alignment horizontal="right" vertical="center"/>
    </xf>
    <xf numFmtId="179" fontId="7" fillId="33" borderId="17" xfId="0" applyNumberFormat="1" applyFont="1" applyFill="1" applyBorder="1" applyAlignment="1">
      <alignment horizontal="right" vertical="center"/>
    </xf>
    <xf numFmtId="0" fontId="42" fillId="33" borderId="18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9" fontId="7" fillId="33" borderId="10" xfId="0" applyNumberFormat="1" applyFont="1" applyFill="1" applyBorder="1" applyAlignment="1">
      <alignment horizontal="right" vertical="center"/>
    </xf>
    <xf numFmtId="179" fontId="7" fillId="33" borderId="19" xfId="0" applyNumberFormat="1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 applyProtection="1">
      <alignment horizontal="right" vertical="center"/>
      <protection/>
    </xf>
    <xf numFmtId="181" fontId="42" fillId="33" borderId="10" xfId="0" applyNumberFormat="1" applyFont="1" applyFill="1" applyBorder="1" applyAlignment="1" applyProtection="1">
      <alignment horizontal="right" vertical="center"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10" xfId="0" applyNumberFormat="1" applyFont="1" applyFill="1" applyBorder="1" applyAlignment="1">
      <alignment horizontal="right" vertical="center"/>
    </xf>
    <xf numFmtId="0" fontId="42" fillId="33" borderId="19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 applyProtection="1">
      <alignment horizontal="right" vertical="center"/>
      <protection/>
    </xf>
    <xf numFmtId="181" fontId="42" fillId="33" borderId="11" xfId="0" applyNumberFormat="1" applyFont="1" applyFill="1" applyBorder="1" applyAlignment="1" applyProtection="1">
      <alignment horizontal="right" vertical="center"/>
      <protection/>
    </xf>
    <xf numFmtId="181" fontId="7" fillId="33" borderId="11" xfId="0" applyNumberFormat="1" applyFont="1" applyFill="1" applyBorder="1" applyAlignment="1">
      <alignment horizontal="right" vertical="center"/>
    </xf>
    <xf numFmtId="179" fontId="7" fillId="33" borderId="13" xfId="0" applyNumberFormat="1" applyFont="1" applyFill="1" applyBorder="1" applyAlignment="1">
      <alignment horizontal="right" vertical="center"/>
    </xf>
    <xf numFmtId="179" fontId="7" fillId="33" borderId="15" xfId="0" applyNumberFormat="1" applyFont="1" applyFill="1" applyBorder="1" applyAlignment="1">
      <alignment horizontal="right" vertical="center"/>
    </xf>
    <xf numFmtId="0" fontId="42" fillId="33" borderId="15" xfId="0" applyNumberFormat="1" applyFont="1" applyFill="1" applyBorder="1" applyAlignment="1">
      <alignment horizontal="left" vertical="center" wrapText="1"/>
    </xf>
    <xf numFmtId="178" fontId="7" fillId="33" borderId="10" xfId="0" applyNumberFormat="1" applyFont="1" applyFill="1" applyBorder="1" applyAlignment="1">
      <alignment horizontal="right" vertical="center" wrapText="1"/>
    </xf>
    <xf numFmtId="0" fontId="42" fillId="33" borderId="19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>
      <alignment horizontal="right" vertical="center" wrapText="1"/>
    </xf>
    <xf numFmtId="0" fontId="42" fillId="33" borderId="12" xfId="0" applyNumberFormat="1" applyFont="1" applyFill="1" applyBorder="1" applyAlignment="1">
      <alignment horizontal="left" vertical="center" wrapText="1"/>
    </xf>
    <xf numFmtId="179" fontId="7" fillId="33" borderId="11" xfId="0" applyNumberFormat="1" applyFont="1" applyFill="1" applyBorder="1" applyAlignment="1">
      <alignment horizontal="right" vertical="center" wrapText="1"/>
    </xf>
    <xf numFmtId="0" fontId="42" fillId="33" borderId="19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right" vertical="center"/>
    </xf>
    <xf numFmtId="0" fontId="42" fillId="33" borderId="18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shrinkToFit="1"/>
    </xf>
    <xf numFmtId="0" fontId="42" fillId="0" borderId="12" xfId="0" applyFont="1" applyBorder="1" applyAlignment="1">
      <alignment horizontal="left" vertical="center"/>
    </xf>
    <xf numFmtId="0" fontId="42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shrinkToFit="1"/>
    </xf>
    <xf numFmtId="179" fontId="7" fillId="33" borderId="11" xfId="49" applyNumberFormat="1" applyFont="1" applyFill="1" applyBorder="1" applyAlignment="1">
      <alignment horizontal="right" vertical="center"/>
    </xf>
    <xf numFmtId="178" fontId="7" fillId="33" borderId="11" xfId="49" applyNumberFormat="1" applyFont="1" applyFill="1" applyBorder="1" applyAlignment="1">
      <alignment horizontal="right" vertical="center"/>
    </xf>
    <xf numFmtId="178" fontId="42" fillId="33" borderId="0" xfId="0" applyNumberFormat="1" applyFont="1" applyFill="1" applyBorder="1" applyAlignment="1" applyProtection="1">
      <alignment vertical="center"/>
      <protection/>
    </xf>
    <xf numFmtId="0" fontId="42" fillId="33" borderId="11" xfId="49" applyNumberFormat="1" applyFont="1" applyFill="1" applyBorder="1" applyAlignment="1">
      <alignment horizontal="left" vertical="center"/>
    </xf>
    <xf numFmtId="181" fontId="7" fillId="33" borderId="11" xfId="49" applyNumberFormat="1" applyFont="1" applyFill="1" applyBorder="1" applyAlignment="1">
      <alignment horizontal="right" vertical="center"/>
    </xf>
    <xf numFmtId="3" fontId="7" fillId="33" borderId="11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42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2" fillId="33" borderId="11" xfId="49" applyNumberFormat="1" applyFont="1" applyFill="1" applyBorder="1" applyAlignment="1">
      <alignment horizontal="center" vertical="center"/>
    </xf>
    <xf numFmtId="178" fontId="7" fillId="33" borderId="0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/>
    </xf>
    <xf numFmtId="181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181" fontId="7" fillId="33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181" fontId="7" fillId="33" borderId="11" xfId="0" applyNumberFormat="1" applyFont="1" applyFill="1" applyBorder="1" applyAlignment="1">
      <alignment horizontal="right" vertical="center" wrapText="1"/>
    </xf>
    <xf numFmtId="0" fontId="42" fillId="33" borderId="11" xfId="0" applyNumberFormat="1" applyFont="1" applyFill="1" applyBorder="1" applyAlignment="1">
      <alignment horizontal="left" vertical="center" wrapText="1"/>
    </xf>
    <xf numFmtId="0" fontId="42" fillId="33" borderId="11" xfId="0" applyNumberFormat="1" applyFont="1" applyFill="1" applyBorder="1" applyAlignment="1" quotePrefix="1">
      <alignment horizontal="center" vertical="center" wrapText="1"/>
    </xf>
    <xf numFmtId="3" fontId="7" fillId="33" borderId="0" xfId="0" applyNumberFormat="1" applyFont="1" applyFill="1" applyBorder="1" applyAlignment="1" applyProtection="1">
      <alignment vertical="center"/>
      <protection/>
    </xf>
    <xf numFmtId="0" fontId="42" fillId="33" borderId="17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right" vertical="center" wrapText="1"/>
    </xf>
    <xf numFmtId="0" fontId="42" fillId="33" borderId="10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wrapText="1"/>
    </xf>
    <xf numFmtId="179" fontId="7" fillId="33" borderId="11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 wrapText="1"/>
    </xf>
    <xf numFmtId="179" fontId="7" fillId="33" borderId="11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178" fontId="7" fillId="33" borderId="13" xfId="0" applyNumberFormat="1" applyFont="1" applyFill="1" applyBorder="1" applyAlignment="1">
      <alignment horizontal="right" vertical="center" wrapText="1"/>
    </xf>
    <xf numFmtId="179" fontId="7" fillId="33" borderId="13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33" borderId="22" xfId="0" applyNumberFormat="1" applyFont="1" applyFill="1" applyBorder="1" applyAlignment="1">
      <alignment horizontal="left" vertical="center" wrapText="1"/>
    </xf>
    <xf numFmtId="179" fontId="7" fillId="33" borderId="2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>
      <alignment horizontal="right" vertical="center" wrapText="1"/>
    </xf>
    <xf numFmtId="179" fontId="7" fillId="33" borderId="21" xfId="0" applyNumberFormat="1" applyFont="1" applyFill="1" applyBorder="1" applyAlignment="1">
      <alignment horizontal="right" vertical="center" wrapText="1"/>
    </xf>
    <xf numFmtId="0" fontId="35" fillId="33" borderId="0" xfId="0" applyFont="1" applyFill="1" applyAlignment="1">
      <alignment horizontal="left"/>
    </xf>
    <xf numFmtId="179" fontId="6" fillId="33" borderId="0" xfId="0" applyNumberFormat="1" applyFont="1" applyFill="1" applyAlignment="1">
      <alignment/>
    </xf>
    <xf numFmtId="179" fontId="8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 vertical="center"/>
    </xf>
    <xf numFmtId="0" fontId="94" fillId="34" borderId="12" xfId="68" applyNumberFormat="1" applyFont="1" applyFill="1" applyBorder="1" applyAlignment="1">
      <alignment vertical="center" wrapText="1"/>
      <protection/>
    </xf>
    <xf numFmtId="0" fontId="7" fillId="34" borderId="12" xfId="68" applyNumberFormat="1" applyFont="1" applyFill="1" applyBorder="1" applyAlignment="1">
      <alignment vertical="center" wrapText="1"/>
      <protection/>
    </xf>
    <xf numFmtId="0" fontId="19" fillId="34" borderId="12" xfId="68" applyNumberFormat="1" applyFont="1" applyFill="1" applyBorder="1" applyAlignment="1">
      <alignment horizontal="left" vertical="center" wrapText="1"/>
      <protection/>
    </xf>
    <xf numFmtId="0" fontId="19" fillId="34" borderId="12" xfId="68" applyNumberFormat="1" applyFont="1" applyFill="1" applyBorder="1" applyAlignment="1">
      <alignment vertical="center" wrapText="1"/>
      <protection/>
    </xf>
    <xf numFmtId="0" fontId="42" fillId="33" borderId="12" xfId="0" applyNumberFormat="1" applyFont="1" applyFill="1" applyBorder="1" applyAlignment="1">
      <alignment vertical="center" wrapText="1"/>
    </xf>
    <xf numFmtId="179" fontId="7" fillId="33" borderId="11" xfId="5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33" borderId="0" xfId="68" applyFont="1" applyFill="1" applyAlignment="1">
      <alignment horizontal="center" vertical="center" wrapText="1"/>
      <protection/>
    </xf>
    <xf numFmtId="0" fontId="17" fillId="33" borderId="0" xfId="68" applyFont="1" applyFill="1" applyAlignment="1">
      <alignment vertical="center" wrapText="1"/>
      <protection/>
    </xf>
    <xf numFmtId="179" fontId="17" fillId="33" borderId="0" xfId="68" applyNumberFormat="1" applyFont="1" applyFill="1" applyAlignment="1">
      <alignment horizontal="right" vertical="center"/>
      <protection/>
    </xf>
    <xf numFmtId="179" fontId="19" fillId="33" borderId="0" xfId="68" applyNumberFormat="1" applyFont="1" applyFill="1" applyAlignment="1">
      <alignment horizontal="right" vertical="center"/>
      <protection/>
    </xf>
    <xf numFmtId="179" fontId="17" fillId="33" borderId="0" xfId="68" applyNumberFormat="1" applyFont="1" applyFill="1" applyAlignment="1">
      <alignment/>
      <protection/>
    </xf>
    <xf numFmtId="178" fontId="17" fillId="33" borderId="0" xfId="68" applyNumberFormat="1" applyFont="1" applyFill="1" applyAlignment="1">
      <alignment horizontal="right" vertical="center" wrapText="1"/>
      <protection/>
    </xf>
    <xf numFmtId="0" fontId="17" fillId="33" borderId="0" xfId="68" applyFont="1" applyFill="1">
      <alignment/>
      <protection/>
    </xf>
    <xf numFmtId="0" fontId="17" fillId="33" borderId="0" xfId="68" applyFont="1" applyFill="1" applyBorder="1">
      <alignment/>
      <protection/>
    </xf>
    <xf numFmtId="0" fontId="17" fillId="33" borderId="0" xfId="68" applyFont="1" applyFill="1" applyBorder="1" applyAlignment="1">
      <alignment vertical="center" wrapText="1"/>
      <protection/>
    </xf>
    <xf numFmtId="179" fontId="17" fillId="33" borderId="0" xfId="68" applyNumberFormat="1" applyFont="1" applyFill="1" applyBorder="1" applyAlignment="1">
      <alignment horizontal="right" vertical="center"/>
      <protection/>
    </xf>
    <xf numFmtId="179" fontId="19" fillId="33" borderId="0" xfId="68" applyNumberFormat="1" applyFont="1" applyFill="1" applyBorder="1" applyAlignment="1">
      <alignment horizontal="right" vertical="center"/>
      <protection/>
    </xf>
    <xf numFmtId="0" fontId="17" fillId="33" borderId="0" xfId="68" applyFont="1" applyFill="1" applyBorder="1" applyAlignment="1">
      <alignment horizontal="center" vertical="center" wrapText="1"/>
      <protection/>
    </xf>
    <xf numFmtId="0" fontId="24" fillId="33" borderId="16" xfId="68" applyFont="1" applyFill="1" applyBorder="1" applyAlignment="1">
      <alignment vertical="center"/>
      <protection/>
    </xf>
    <xf numFmtId="0" fontId="23" fillId="33" borderId="16" xfId="68" applyFont="1" applyFill="1" applyBorder="1" applyAlignment="1">
      <alignment vertical="center"/>
      <protection/>
    </xf>
    <xf numFmtId="0" fontId="17" fillId="33" borderId="0" xfId="68" applyFont="1" applyFill="1" applyAlignment="1">
      <alignment horizontal="right"/>
      <protection/>
    </xf>
    <xf numFmtId="0" fontId="17" fillId="33" borderId="11" xfId="68" applyFont="1" applyFill="1" applyBorder="1" applyAlignment="1">
      <alignment horizontal="center" vertical="center" wrapText="1"/>
      <protection/>
    </xf>
    <xf numFmtId="0" fontId="28" fillId="33" borderId="11" xfId="68" applyFont="1" applyFill="1" applyBorder="1" applyAlignment="1">
      <alignment vertical="center" wrapText="1"/>
      <protection/>
    </xf>
    <xf numFmtId="41" fontId="17" fillId="34" borderId="11" xfId="50" applyFont="1" applyFill="1" applyBorder="1" applyAlignment="1">
      <alignment horizontal="right" vertical="center"/>
    </xf>
    <xf numFmtId="41" fontId="17" fillId="33" borderId="11" xfId="50" applyFont="1" applyFill="1" applyBorder="1" applyAlignment="1" applyProtection="1">
      <alignment horizontal="right" vertical="center"/>
      <protection/>
    </xf>
    <xf numFmtId="0" fontId="17" fillId="33" borderId="11" xfId="68" applyFont="1" applyFill="1" applyBorder="1" applyAlignment="1">
      <alignment vertical="center" wrapText="1"/>
      <protection/>
    </xf>
    <xf numFmtId="0" fontId="17" fillId="33" borderId="11" xfId="68" applyFont="1" applyFill="1" applyBorder="1" applyAlignment="1">
      <alignment horizontal="left" vertical="center" wrapText="1"/>
      <protection/>
    </xf>
    <xf numFmtId="0" fontId="17" fillId="33" borderId="23" xfId="68" applyFont="1" applyFill="1" applyBorder="1" applyAlignment="1">
      <alignment horizontal="center" vertical="center" wrapText="1"/>
      <protection/>
    </xf>
    <xf numFmtId="179" fontId="17" fillId="33" borderId="13" xfId="68" applyNumberFormat="1" applyFont="1" applyFill="1" applyBorder="1" applyAlignment="1">
      <alignment horizontal="right" vertical="center"/>
      <protection/>
    </xf>
    <xf numFmtId="41" fontId="17" fillId="33" borderId="13" xfId="50" applyFont="1" applyFill="1" applyBorder="1" applyAlignment="1">
      <alignment horizontal="right" vertical="center"/>
    </xf>
    <xf numFmtId="10" fontId="17" fillId="33" borderId="13" xfId="68" applyNumberFormat="1" applyFont="1" applyFill="1" applyBorder="1" applyAlignment="1">
      <alignment horizontal="center" vertical="center" wrapText="1"/>
      <protection/>
    </xf>
    <xf numFmtId="0" fontId="17" fillId="33" borderId="24" xfId="68" applyFont="1" applyFill="1" applyBorder="1" applyAlignment="1">
      <alignment horizontal="center" vertical="center" wrapText="1"/>
      <protection/>
    </xf>
    <xf numFmtId="0" fontId="17" fillId="33" borderId="25" xfId="68" applyFont="1" applyFill="1" applyBorder="1" applyAlignment="1">
      <alignment horizontal="center" vertical="center" wrapText="1"/>
      <protection/>
    </xf>
    <xf numFmtId="0" fontId="17" fillId="33" borderId="26" xfId="68" applyFont="1" applyFill="1" applyBorder="1" applyAlignment="1">
      <alignment horizontal="center" vertical="center" wrapText="1"/>
      <protection/>
    </xf>
    <xf numFmtId="41" fontId="17" fillId="33" borderId="27" xfId="50" applyFont="1" applyFill="1" applyBorder="1" applyAlignment="1">
      <alignment horizontal="right" vertical="center"/>
    </xf>
    <xf numFmtId="0" fontId="19" fillId="33" borderId="28" xfId="68" applyFont="1" applyFill="1" applyBorder="1" applyAlignment="1">
      <alignment horizontal="center" vertical="center" wrapText="1"/>
      <protection/>
    </xf>
    <xf numFmtId="0" fontId="19" fillId="33" borderId="29" xfId="68" applyFont="1" applyFill="1" applyBorder="1" applyAlignment="1">
      <alignment horizontal="center" vertical="center" wrapText="1"/>
      <protection/>
    </xf>
    <xf numFmtId="0" fontId="19" fillId="33" borderId="30" xfId="68" applyFont="1" applyFill="1" applyBorder="1" applyAlignment="1">
      <alignment vertical="center" wrapText="1"/>
      <protection/>
    </xf>
    <xf numFmtId="0" fontId="19" fillId="33" borderId="16" xfId="68" applyFont="1" applyFill="1" applyBorder="1" applyAlignment="1">
      <alignment vertical="center" wrapText="1"/>
      <protection/>
    </xf>
    <xf numFmtId="0" fontId="95" fillId="33" borderId="0" xfId="68" applyFont="1" applyFill="1" applyAlignment="1">
      <alignment horizontal="center" vertical="center" wrapText="1"/>
      <protection/>
    </xf>
    <xf numFmtId="0" fontId="95" fillId="33" borderId="0" xfId="68" applyFont="1" applyFill="1" applyAlignment="1">
      <alignment vertical="center" wrapText="1"/>
      <protection/>
    </xf>
    <xf numFmtId="179" fontId="95" fillId="33" borderId="0" xfId="68" applyNumberFormat="1" applyFont="1" applyFill="1" applyBorder="1" applyAlignment="1">
      <alignment horizontal="right" vertical="center"/>
      <protection/>
    </xf>
    <xf numFmtId="179" fontId="96" fillId="33" borderId="0" xfId="68" applyNumberFormat="1" applyFont="1" applyFill="1" applyAlignment="1">
      <alignment horizontal="right" vertical="center"/>
      <protection/>
    </xf>
    <xf numFmtId="179" fontId="95" fillId="33" borderId="0" xfId="68" applyNumberFormat="1" applyFont="1" applyFill="1" applyAlignment="1">
      <alignment/>
      <protection/>
    </xf>
    <xf numFmtId="178" fontId="95" fillId="33" borderId="0" xfId="68" applyNumberFormat="1" applyFont="1" applyFill="1" applyAlignment="1">
      <alignment horizontal="right" vertical="center" wrapText="1"/>
      <protection/>
    </xf>
    <xf numFmtId="0" fontId="95" fillId="33" borderId="0" xfId="68" applyFont="1" applyFill="1">
      <alignment/>
      <protection/>
    </xf>
    <xf numFmtId="179" fontId="95" fillId="33" borderId="0" xfId="68" applyNumberFormat="1" applyFont="1" applyFill="1">
      <alignment/>
      <protection/>
    </xf>
    <xf numFmtId="0" fontId="95" fillId="33" borderId="0" xfId="68" applyFont="1" applyFill="1" applyBorder="1">
      <alignment/>
      <protection/>
    </xf>
    <xf numFmtId="179" fontId="95" fillId="33" borderId="0" xfId="68" applyNumberFormat="1" applyFont="1" applyFill="1" applyAlignment="1">
      <alignment horizontal="right" vertical="center"/>
      <protection/>
    </xf>
    <xf numFmtId="179" fontId="96" fillId="33" borderId="0" xfId="68" applyNumberFormat="1" applyFont="1" applyFill="1" applyBorder="1" applyAlignment="1">
      <alignment horizontal="right" vertical="center"/>
      <protection/>
    </xf>
    <xf numFmtId="0" fontId="97" fillId="33" borderId="16" xfId="68" applyFont="1" applyFill="1" applyBorder="1" applyAlignment="1">
      <alignment vertical="center"/>
      <protection/>
    </xf>
    <xf numFmtId="0" fontId="98" fillId="33" borderId="16" xfId="68" applyFont="1" applyFill="1" applyBorder="1" applyAlignment="1">
      <alignment vertical="center"/>
      <protection/>
    </xf>
    <xf numFmtId="0" fontId="95" fillId="33" borderId="0" xfId="68" applyFont="1" applyFill="1" applyAlignment="1">
      <alignment horizontal="right"/>
      <protection/>
    </xf>
    <xf numFmtId="0" fontId="95" fillId="33" borderId="11" xfId="68" applyFont="1" applyFill="1" applyBorder="1" applyAlignment="1">
      <alignment horizontal="center" vertical="center" wrapText="1"/>
      <protection/>
    </xf>
    <xf numFmtId="0" fontId="95" fillId="33" borderId="11" xfId="68" applyFont="1" applyFill="1" applyBorder="1" applyAlignment="1">
      <alignment vertical="center" wrapText="1"/>
      <protection/>
    </xf>
    <xf numFmtId="179" fontId="95" fillId="33" borderId="11" xfId="68" applyNumberFormat="1" applyFont="1" applyFill="1" applyBorder="1" applyAlignment="1">
      <alignment horizontal="right" vertical="center"/>
      <protection/>
    </xf>
    <xf numFmtId="178" fontId="95" fillId="33" borderId="11" xfId="68" applyNumberFormat="1" applyFont="1" applyFill="1" applyBorder="1" applyAlignment="1">
      <alignment horizontal="right" vertical="center" wrapText="1"/>
      <protection/>
    </xf>
    <xf numFmtId="178" fontId="95" fillId="33" borderId="11" xfId="68" applyNumberFormat="1" applyFont="1" applyFill="1" applyBorder="1" applyAlignment="1" applyProtection="1">
      <alignment horizontal="right" vertical="center"/>
      <protection/>
    </xf>
    <xf numFmtId="179" fontId="95" fillId="33" borderId="11" xfId="68" applyNumberFormat="1" applyFont="1" applyFill="1" applyBorder="1" applyAlignment="1">
      <alignment horizontal="right" vertical="center" wrapText="1"/>
      <protection/>
    </xf>
    <xf numFmtId="0" fontId="95" fillId="33" borderId="11" xfId="68" applyFont="1" applyFill="1" applyBorder="1" applyAlignment="1">
      <alignment horizontal="left" vertical="center" wrapText="1"/>
      <protection/>
    </xf>
    <xf numFmtId="0" fontId="99" fillId="33" borderId="11" xfId="68" applyFont="1" applyFill="1" applyBorder="1" applyAlignment="1">
      <alignment horizontal="center" vertical="center" wrapText="1"/>
      <protection/>
    </xf>
    <xf numFmtId="0" fontId="95" fillId="33" borderId="21" xfId="68" applyFont="1" applyFill="1" applyBorder="1" applyAlignment="1">
      <alignment vertical="center" wrapText="1"/>
      <protection/>
    </xf>
    <xf numFmtId="0" fontId="96" fillId="33" borderId="24" xfId="68" applyFont="1" applyFill="1" applyBorder="1" applyAlignment="1">
      <alignment vertical="center" wrapText="1"/>
      <protection/>
    </xf>
    <xf numFmtId="0" fontId="96" fillId="0" borderId="23" xfId="68" applyFont="1" applyBorder="1" applyAlignment="1">
      <alignment vertical="center" wrapText="1"/>
      <protection/>
    </xf>
    <xf numFmtId="179" fontId="95" fillId="33" borderId="13" xfId="68" applyNumberFormat="1" applyFont="1" applyFill="1" applyBorder="1" applyAlignment="1">
      <alignment horizontal="right" vertical="center"/>
      <protection/>
    </xf>
    <xf numFmtId="41" fontId="95" fillId="33" borderId="13" xfId="52" applyFont="1" applyFill="1" applyBorder="1" applyAlignment="1">
      <alignment horizontal="right" vertical="center"/>
    </xf>
    <xf numFmtId="10" fontId="95" fillId="33" borderId="13" xfId="68" applyNumberFormat="1" applyFont="1" applyFill="1" applyBorder="1" applyAlignment="1">
      <alignment horizontal="center" vertical="center" wrapText="1"/>
      <protection/>
    </xf>
    <xf numFmtId="0" fontId="95" fillId="33" borderId="10" xfId="68" applyFont="1" applyFill="1" applyBorder="1" applyAlignment="1">
      <alignment vertical="center" wrapText="1"/>
      <protection/>
    </xf>
    <xf numFmtId="179" fontId="95" fillId="33" borderId="10" xfId="68" applyNumberFormat="1" applyFont="1" applyFill="1" applyBorder="1" applyAlignment="1">
      <alignment horizontal="right" vertical="center"/>
      <protection/>
    </xf>
    <xf numFmtId="3" fontId="95" fillId="33" borderId="11" xfId="68" applyNumberFormat="1" applyFont="1" applyFill="1" applyBorder="1" applyAlignment="1" applyProtection="1">
      <alignment horizontal="right" vertical="center"/>
      <protection/>
    </xf>
    <xf numFmtId="179" fontId="95" fillId="33" borderId="11" xfId="68" applyNumberFormat="1" applyFont="1" applyFill="1" applyBorder="1" applyAlignment="1" applyProtection="1">
      <alignment horizontal="right" vertical="center"/>
      <protection/>
    </xf>
    <xf numFmtId="178" fontId="95" fillId="33" borderId="13" xfId="68" applyNumberFormat="1" applyFont="1" applyFill="1" applyBorder="1" applyAlignment="1">
      <alignment horizontal="center" vertical="center" wrapText="1"/>
      <protection/>
    </xf>
    <xf numFmtId="181" fontId="95" fillId="33" borderId="11" xfId="68" applyNumberFormat="1" applyFont="1" applyFill="1" applyBorder="1" applyAlignment="1" applyProtection="1">
      <alignment horizontal="right" vertical="center"/>
      <protection/>
    </xf>
    <xf numFmtId="3" fontId="95" fillId="33" borderId="20" xfId="68" applyNumberFormat="1" applyFont="1" applyFill="1" applyBorder="1" applyAlignment="1" applyProtection="1">
      <alignment horizontal="right" vertical="center"/>
      <protection/>
    </xf>
    <xf numFmtId="179" fontId="95" fillId="33" borderId="10" xfId="68" applyNumberFormat="1" applyFont="1" applyFill="1" applyBorder="1" applyAlignment="1" applyProtection="1">
      <alignment horizontal="right" vertical="center"/>
      <protection/>
    </xf>
    <xf numFmtId="179" fontId="95" fillId="33" borderId="31" xfId="68" applyNumberFormat="1" applyFont="1" applyFill="1" applyBorder="1" applyAlignment="1" applyProtection="1">
      <alignment horizontal="right" vertical="center"/>
      <protection/>
    </xf>
    <xf numFmtId="179" fontId="95" fillId="33" borderId="21" xfId="68" applyNumberFormat="1" applyFont="1" applyFill="1" applyBorder="1" applyAlignment="1" applyProtection="1">
      <alignment horizontal="right" vertical="center"/>
      <protection/>
    </xf>
    <xf numFmtId="0" fontId="96" fillId="33" borderId="32" xfId="68" applyFont="1" applyFill="1" applyBorder="1" applyAlignment="1">
      <alignment horizontal="center" vertical="center" wrapText="1"/>
      <protection/>
    </xf>
    <xf numFmtId="0" fontId="96" fillId="0" borderId="33" xfId="68" applyFont="1" applyBorder="1" applyAlignment="1">
      <alignment horizontal="center" vertical="center" wrapText="1"/>
      <protection/>
    </xf>
    <xf numFmtId="41" fontId="95" fillId="33" borderId="10" xfId="52" applyFont="1" applyFill="1" applyBorder="1" applyAlignment="1">
      <alignment horizontal="right" vertical="center"/>
    </xf>
    <xf numFmtId="10" fontId="95" fillId="33" borderId="10" xfId="68" applyNumberFormat="1" applyFont="1" applyFill="1" applyBorder="1" applyAlignment="1">
      <alignment horizontal="center" vertical="center" wrapText="1"/>
      <protection/>
    </xf>
    <xf numFmtId="0" fontId="96" fillId="33" borderId="34" xfId="68" applyFont="1" applyFill="1" applyBorder="1" applyAlignment="1">
      <alignment horizontal="center" vertical="center" wrapText="1"/>
      <protection/>
    </xf>
    <xf numFmtId="179" fontId="95" fillId="33" borderId="17" xfId="68" applyNumberFormat="1" applyFont="1" applyFill="1" applyBorder="1" applyAlignment="1">
      <alignment horizontal="right" vertical="center"/>
      <protection/>
    </xf>
    <xf numFmtId="41" fontId="95" fillId="33" borderId="17" xfId="52" applyFont="1" applyFill="1" applyBorder="1" applyAlignment="1">
      <alignment horizontal="right" vertical="center"/>
    </xf>
    <xf numFmtId="10" fontId="95" fillId="33" borderId="17" xfId="68" applyNumberFormat="1" applyFont="1" applyFill="1" applyBorder="1" applyAlignment="1">
      <alignment horizontal="center" vertical="center" wrapText="1"/>
      <protection/>
    </xf>
    <xf numFmtId="0" fontId="95" fillId="33" borderId="10" xfId="68" applyFont="1" applyFill="1" applyBorder="1" applyAlignment="1">
      <alignment horizontal="center" vertical="center" wrapText="1"/>
      <protection/>
    </xf>
    <xf numFmtId="0" fontId="96" fillId="33" borderId="11" xfId="68" applyFont="1" applyFill="1" applyBorder="1" applyAlignment="1">
      <alignment vertical="center" wrapText="1"/>
      <protection/>
    </xf>
    <xf numFmtId="3" fontId="95" fillId="33" borderId="11" xfId="68" applyNumberFormat="1" applyFont="1" applyFill="1" applyBorder="1" applyAlignment="1">
      <alignment horizontal="right" vertical="center" wrapText="1"/>
      <protection/>
    </xf>
    <xf numFmtId="0" fontId="95" fillId="33" borderId="11" xfId="68" applyFont="1" applyFill="1" applyBorder="1" applyAlignment="1">
      <alignment vertical="center" shrinkToFit="1"/>
      <protection/>
    </xf>
    <xf numFmtId="3" fontId="95" fillId="33" borderId="11" xfId="68" applyNumberFormat="1" applyFont="1" applyFill="1" applyBorder="1" applyAlignment="1">
      <alignment vertical="center" wrapText="1"/>
      <protection/>
    </xf>
    <xf numFmtId="0" fontId="99" fillId="33" borderId="11" xfId="68" applyFont="1" applyFill="1" applyBorder="1" applyAlignment="1">
      <alignment vertical="center" wrapText="1"/>
      <protection/>
    </xf>
    <xf numFmtId="0" fontId="96" fillId="33" borderId="24" xfId="68" applyFont="1" applyFill="1" applyBorder="1" applyAlignment="1">
      <alignment horizontal="center" vertical="center" wrapText="1"/>
      <protection/>
    </xf>
    <xf numFmtId="0" fontId="95" fillId="33" borderId="10" xfId="68" applyNumberFormat="1" applyFont="1" applyFill="1" applyBorder="1" applyAlignment="1">
      <alignment vertical="center" wrapText="1"/>
      <protection/>
    </xf>
    <xf numFmtId="0" fontId="95" fillId="33" borderId="11" xfId="68" applyFont="1" applyFill="1" applyBorder="1" applyAlignment="1" quotePrefix="1">
      <alignment horizontal="center" vertical="center" wrapText="1"/>
      <protection/>
    </xf>
    <xf numFmtId="0" fontId="96" fillId="0" borderId="23" xfId="68" applyFont="1" applyBorder="1" applyAlignment="1">
      <alignment horizontal="center" vertical="center" wrapText="1"/>
      <protection/>
    </xf>
    <xf numFmtId="179" fontId="95" fillId="33" borderId="35" xfId="68" applyNumberFormat="1" applyFont="1" applyFill="1" applyBorder="1" applyAlignment="1">
      <alignment horizontal="right" vertical="center"/>
      <protection/>
    </xf>
    <xf numFmtId="41" fontId="95" fillId="33" borderId="35" xfId="52" applyFont="1" applyFill="1" applyBorder="1" applyAlignment="1">
      <alignment horizontal="right" vertical="center"/>
    </xf>
    <xf numFmtId="10" fontId="95" fillId="33" borderId="35" xfId="68" applyNumberFormat="1" applyFont="1" applyFill="1" applyBorder="1" applyAlignment="1">
      <alignment horizontal="center" vertical="center" wrapText="1"/>
      <protection/>
    </xf>
    <xf numFmtId="178" fontId="95" fillId="33" borderId="0" xfId="68" applyNumberFormat="1" applyFont="1" applyFill="1">
      <alignment/>
      <protection/>
    </xf>
    <xf numFmtId="0" fontId="17" fillId="33" borderId="16" xfId="68" applyFont="1" applyFill="1" applyBorder="1" applyAlignment="1">
      <alignment vertical="center"/>
      <protection/>
    </xf>
    <xf numFmtId="0" fontId="17" fillId="33" borderId="11" xfId="68" applyFont="1" applyFill="1" applyBorder="1" applyAlignment="1">
      <alignment vertical="center"/>
      <protection/>
    </xf>
    <xf numFmtId="178" fontId="17" fillId="33" borderId="11" xfId="68" applyNumberFormat="1" applyFont="1" applyFill="1" applyBorder="1" applyAlignment="1">
      <alignment horizontal="right" vertical="center" wrapText="1"/>
      <protection/>
    </xf>
    <xf numFmtId="181" fontId="17" fillId="33" borderId="11" xfId="68" applyNumberFormat="1" applyFont="1" applyFill="1" applyBorder="1" applyAlignment="1" applyProtection="1">
      <alignment horizontal="right" vertical="center"/>
      <protection/>
    </xf>
    <xf numFmtId="178" fontId="17" fillId="33" borderId="11" xfId="68" applyNumberFormat="1" applyFont="1" applyFill="1" applyBorder="1" applyAlignment="1" applyProtection="1">
      <alignment horizontal="right" vertical="center"/>
      <protection/>
    </xf>
    <xf numFmtId="179" fontId="17" fillId="33" borderId="11" xfId="68" applyNumberFormat="1" applyFont="1" applyFill="1" applyBorder="1" applyAlignment="1" applyProtection="1">
      <alignment horizontal="right" vertical="center"/>
      <protection/>
    </xf>
    <xf numFmtId="0" fontId="17" fillId="33" borderId="11" xfId="68" applyFont="1" applyFill="1" applyBorder="1" applyAlignment="1">
      <alignment horizontal="left" vertical="center"/>
      <protection/>
    </xf>
    <xf numFmtId="3" fontId="17" fillId="33" borderId="20" xfId="68" applyNumberFormat="1" applyFont="1" applyFill="1" applyBorder="1" applyAlignment="1" applyProtection="1">
      <alignment horizontal="right" vertical="center"/>
      <protection/>
    </xf>
    <xf numFmtId="179" fontId="17" fillId="33" borderId="20" xfId="68" applyNumberFormat="1" applyFont="1" applyFill="1" applyBorder="1" applyAlignment="1" applyProtection="1">
      <alignment horizontal="right" vertical="center"/>
      <protection/>
    </xf>
    <xf numFmtId="179" fontId="17" fillId="33" borderId="36" xfId="68" applyNumberFormat="1" applyFont="1" applyFill="1" applyBorder="1" applyAlignment="1" applyProtection="1">
      <alignment horizontal="right" vertical="center"/>
      <protection/>
    </xf>
    <xf numFmtId="179" fontId="17" fillId="33" borderId="0" xfId="68" applyNumberFormat="1" applyFont="1" applyFill="1" applyBorder="1" applyAlignment="1" applyProtection="1">
      <alignment horizontal="right" vertical="center"/>
      <protection/>
    </xf>
    <xf numFmtId="3" fontId="17" fillId="33" borderId="11" xfId="68" applyNumberFormat="1" applyFont="1" applyFill="1" applyBorder="1" applyAlignment="1">
      <alignment vertical="center" wrapText="1"/>
      <protection/>
    </xf>
    <xf numFmtId="178" fontId="17" fillId="33" borderId="13" xfId="68" applyNumberFormat="1" applyFont="1" applyFill="1" applyBorder="1" applyAlignment="1">
      <alignment horizontal="right" vertical="center"/>
      <protection/>
    </xf>
    <xf numFmtId="178" fontId="19" fillId="33" borderId="13" xfId="68" applyNumberFormat="1" applyFont="1" applyFill="1" applyBorder="1" applyAlignment="1">
      <alignment horizontal="right" vertical="center" wrapText="1"/>
      <protection/>
    </xf>
    <xf numFmtId="178" fontId="17" fillId="33" borderId="13" xfId="68" applyNumberFormat="1" applyFont="1" applyFill="1" applyBorder="1" applyAlignment="1">
      <alignment horizontal="right" vertical="center" wrapText="1"/>
      <protection/>
    </xf>
    <xf numFmtId="10" fontId="17" fillId="33" borderId="13" xfId="68" applyNumberFormat="1" applyFont="1" applyFill="1" applyBorder="1" applyAlignment="1">
      <alignment horizontal="left" vertical="center" wrapText="1"/>
      <protection/>
    </xf>
    <xf numFmtId="0" fontId="28" fillId="33" borderId="11" xfId="68" applyFont="1" applyFill="1" applyBorder="1" applyAlignment="1">
      <alignment horizontal="left" vertical="center" wrapText="1"/>
      <protection/>
    </xf>
    <xf numFmtId="178" fontId="17" fillId="33" borderId="13" xfId="68" applyNumberFormat="1" applyFont="1" applyFill="1" applyBorder="1" applyAlignment="1">
      <alignment horizontal="left" vertical="center" wrapText="1"/>
      <protection/>
    </xf>
    <xf numFmtId="0" fontId="100" fillId="33" borderId="11" xfId="68" applyFont="1" applyFill="1" applyBorder="1" applyAlignment="1">
      <alignment horizontal="left" vertical="center" wrapText="1"/>
      <protection/>
    </xf>
    <xf numFmtId="179" fontId="17" fillId="33" borderId="27" xfId="68" applyNumberFormat="1" applyFont="1" applyFill="1" applyBorder="1" applyAlignment="1">
      <alignment horizontal="right" vertical="center" wrapText="1"/>
      <protection/>
    </xf>
    <xf numFmtId="0" fontId="17" fillId="33" borderId="27" xfId="68" applyFont="1" applyFill="1" applyBorder="1" applyAlignment="1">
      <alignment horizontal="left" vertical="center" wrapText="1"/>
      <protection/>
    </xf>
    <xf numFmtId="0" fontId="17" fillId="33" borderId="0" xfId="68" applyFont="1" applyFill="1" applyAlignment="1">
      <alignment horizontal="left" vertical="center" wrapText="1"/>
      <protection/>
    </xf>
    <xf numFmtId="0" fontId="17" fillId="33" borderId="0" xfId="68" applyFont="1" applyFill="1" applyBorder="1" applyAlignment="1">
      <alignment horizontal="left" vertical="center" wrapText="1"/>
      <protection/>
    </xf>
    <xf numFmtId="0" fontId="17" fillId="33" borderId="0" xfId="68" applyFont="1" applyFill="1" applyBorder="1" applyAlignment="1">
      <alignment vertical="center"/>
      <protection/>
    </xf>
    <xf numFmtId="0" fontId="7" fillId="33" borderId="0" xfId="68" applyFont="1" applyFill="1" applyAlignment="1">
      <alignment horizontal="center" vertical="center" wrapText="1"/>
      <protection/>
    </xf>
    <xf numFmtId="0" fontId="9" fillId="33" borderId="0" xfId="68" applyFont="1" applyFill="1" applyAlignment="1">
      <alignment vertical="center" wrapText="1"/>
      <protection/>
    </xf>
    <xf numFmtId="179" fontId="9" fillId="33" borderId="0" xfId="68" applyNumberFormat="1" applyFont="1" applyFill="1" applyAlignment="1">
      <alignment horizontal="right" vertical="center"/>
      <protection/>
    </xf>
    <xf numFmtId="179" fontId="31" fillId="33" borderId="0" xfId="68" applyNumberFormat="1" applyFont="1" applyFill="1" applyAlignment="1">
      <alignment horizontal="right" vertical="center"/>
      <protection/>
    </xf>
    <xf numFmtId="179" fontId="35" fillId="33" borderId="0" xfId="68" applyNumberFormat="1" applyFont="1" applyFill="1" applyAlignment="1">
      <alignment horizontal="right" vertical="center"/>
      <protection/>
    </xf>
    <xf numFmtId="0" fontId="7" fillId="33" borderId="0" xfId="68" applyFont="1" applyFill="1" applyBorder="1">
      <alignment/>
      <protection/>
    </xf>
    <xf numFmtId="0" fontId="17" fillId="33" borderId="12" xfId="68" applyFont="1" applyFill="1" applyBorder="1" applyAlignment="1">
      <alignment horizontal="center" vertical="center" wrapText="1"/>
      <protection/>
    </xf>
    <xf numFmtId="0" fontId="7" fillId="33" borderId="0" xfId="68" applyFont="1" applyFill="1">
      <alignment/>
      <protection/>
    </xf>
    <xf numFmtId="10" fontId="17" fillId="33" borderId="15" xfId="68" applyNumberFormat="1" applyFont="1" applyFill="1" applyBorder="1" applyAlignment="1">
      <alignment horizontal="center" vertical="center" wrapText="1"/>
      <protection/>
    </xf>
    <xf numFmtId="0" fontId="17" fillId="33" borderId="12" xfId="68" applyFont="1" applyFill="1" applyBorder="1" applyAlignment="1">
      <alignment horizontal="left" vertical="center" wrapText="1"/>
      <protection/>
    </xf>
    <xf numFmtId="0" fontId="7" fillId="33" borderId="0" xfId="68" applyFont="1" applyFill="1" applyBorder="1" applyAlignment="1">
      <alignment horizontal="center" vertical="center" wrapText="1"/>
      <protection/>
    </xf>
    <xf numFmtId="0" fontId="9" fillId="33" borderId="0" xfId="68" applyFont="1" applyFill="1" applyBorder="1" applyAlignment="1">
      <alignment vertical="center" wrapText="1"/>
      <protection/>
    </xf>
    <xf numFmtId="179" fontId="9" fillId="33" borderId="0" xfId="68" applyNumberFormat="1" applyFont="1" applyFill="1" applyBorder="1" applyAlignment="1">
      <alignment horizontal="right" vertical="center"/>
      <protection/>
    </xf>
    <xf numFmtId="179" fontId="35" fillId="33" borderId="0" xfId="68" applyNumberFormat="1" applyFont="1" applyFill="1" applyBorder="1" applyAlignment="1">
      <alignment horizontal="right" vertical="center"/>
      <protection/>
    </xf>
    <xf numFmtId="179" fontId="31" fillId="33" borderId="0" xfId="68" applyNumberFormat="1" applyFont="1" applyFill="1" applyBorder="1" applyAlignment="1">
      <alignment horizontal="right" vertical="center"/>
      <protection/>
    </xf>
    <xf numFmtId="0" fontId="17" fillId="33" borderId="37" xfId="68" applyFont="1" applyFill="1" applyBorder="1" applyAlignment="1">
      <alignment horizontal="center" vertical="center" wrapText="1"/>
      <protection/>
    </xf>
    <xf numFmtId="3" fontId="17" fillId="33" borderId="11" xfId="68" applyNumberFormat="1" applyFont="1" applyFill="1" applyBorder="1" applyAlignment="1" applyProtection="1">
      <alignment horizontal="right" vertical="center"/>
      <protection/>
    </xf>
    <xf numFmtId="0" fontId="17" fillId="33" borderId="38" xfId="68" applyFont="1" applyFill="1" applyBorder="1" applyAlignment="1">
      <alignment horizontal="center" vertical="center" wrapText="1"/>
      <protection/>
    </xf>
    <xf numFmtId="10" fontId="17" fillId="33" borderId="39" xfId="68" applyNumberFormat="1" applyFont="1" applyFill="1" applyBorder="1" applyAlignment="1">
      <alignment horizontal="center" vertical="center" wrapText="1"/>
      <protection/>
    </xf>
    <xf numFmtId="0" fontId="95" fillId="0" borderId="11" xfId="68" applyFont="1" applyBorder="1" applyAlignment="1">
      <alignment horizontal="center" vertical="center" wrapText="1"/>
      <protection/>
    </xf>
    <xf numFmtId="179" fontId="95" fillId="33" borderId="11" xfId="68" applyNumberFormat="1" applyFont="1" applyFill="1" applyBorder="1" applyAlignment="1">
      <alignment horizontal="center" vertical="center"/>
      <protection/>
    </xf>
    <xf numFmtId="182" fontId="95" fillId="33" borderId="11" xfId="68" applyNumberFormat="1" applyFont="1" applyFill="1" applyBorder="1" applyAlignment="1">
      <alignment horizontal="center" vertical="center" wrapText="1"/>
      <protection/>
    </xf>
    <xf numFmtId="182" fontId="95" fillId="33" borderId="0" xfId="68" applyNumberFormat="1" applyFont="1" applyFill="1" applyBorder="1" applyAlignment="1">
      <alignment horizontal="center" vertical="center" wrapText="1"/>
      <protection/>
    </xf>
    <xf numFmtId="0" fontId="95" fillId="33" borderId="10" xfId="68" applyNumberFormat="1" applyFont="1" applyFill="1" applyBorder="1" applyAlignment="1">
      <alignment horizontal="center" vertical="center" wrapText="1"/>
      <protection/>
    </xf>
    <xf numFmtId="41" fontId="95" fillId="33" borderId="11" xfId="50" applyFont="1" applyFill="1" applyBorder="1" applyAlignment="1">
      <alignment horizontal="center" vertical="center"/>
    </xf>
    <xf numFmtId="41" fontId="95" fillId="33" borderId="11" xfId="50" applyFont="1" applyFill="1" applyBorder="1" applyAlignment="1">
      <alignment horizontal="center" vertical="center" wrapText="1"/>
    </xf>
    <xf numFmtId="0" fontId="95" fillId="33" borderId="11" xfId="68" applyNumberFormat="1" applyFont="1" applyFill="1" applyBorder="1" applyAlignment="1">
      <alignment horizontal="center" vertical="center" wrapText="1"/>
      <protection/>
    </xf>
    <xf numFmtId="0" fontId="95" fillId="33" borderId="11" xfId="68" applyFont="1" applyFill="1" applyBorder="1">
      <alignment/>
      <protection/>
    </xf>
    <xf numFmtId="41" fontId="95" fillId="33" borderId="13" xfId="50" applyFont="1" applyFill="1" applyBorder="1" applyAlignment="1">
      <alignment horizontal="center" vertical="center" wrapText="1"/>
    </xf>
    <xf numFmtId="41" fontId="95" fillId="33" borderId="13" xfId="50" applyFont="1" applyFill="1" applyBorder="1" applyAlignment="1">
      <alignment horizontal="right" vertical="center"/>
    </xf>
    <xf numFmtId="179" fontId="95" fillId="33" borderId="23" xfId="68" applyNumberFormat="1" applyFont="1" applyFill="1" applyBorder="1" applyAlignment="1">
      <alignment horizontal="center" vertical="center" wrapText="1"/>
      <protection/>
    </xf>
    <xf numFmtId="0" fontId="95" fillId="33" borderId="0" xfId="68" applyFont="1" applyFill="1" applyBorder="1" applyAlignment="1">
      <alignment horizontal="center" vertical="center" wrapText="1"/>
      <protection/>
    </xf>
    <xf numFmtId="41" fontId="95" fillId="33" borderId="0" xfId="50" applyFont="1" applyFill="1" applyBorder="1" applyAlignment="1">
      <alignment horizontal="center" vertical="center" wrapText="1"/>
    </xf>
    <xf numFmtId="41" fontId="95" fillId="33" borderId="0" xfId="50" applyFont="1" applyFill="1" applyBorder="1" applyAlignment="1">
      <alignment horizontal="right" vertical="center"/>
    </xf>
    <xf numFmtId="10" fontId="95" fillId="33" borderId="0" xfId="68" applyNumberFormat="1" applyFont="1" applyFill="1" applyBorder="1" applyAlignment="1">
      <alignment horizontal="center" vertical="center" wrapText="1"/>
      <protection/>
    </xf>
    <xf numFmtId="41" fontId="95" fillId="33" borderId="11" xfId="50" applyFont="1" applyFill="1" applyBorder="1" applyAlignment="1">
      <alignment vertical="center" wrapText="1"/>
    </xf>
    <xf numFmtId="0" fontId="7" fillId="33" borderId="11" xfId="68" applyFont="1" applyFill="1" applyBorder="1" applyAlignment="1">
      <alignment horizontal="left" vertical="center" shrinkToFit="1"/>
      <protection/>
    </xf>
    <xf numFmtId="0" fontId="95" fillId="33" borderId="21" xfId="68" applyFont="1" applyFill="1" applyBorder="1" applyAlignment="1">
      <alignment horizontal="center" vertical="center" wrapText="1"/>
      <protection/>
    </xf>
    <xf numFmtId="0" fontId="101" fillId="33" borderId="11" xfId="68" applyFont="1" applyFill="1" applyBorder="1" applyAlignment="1">
      <alignment vertical="center" wrapText="1"/>
      <protection/>
    </xf>
    <xf numFmtId="0" fontId="95" fillId="33" borderId="23" xfId="68" applyFont="1" applyFill="1" applyBorder="1" applyAlignment="1">
      <alignment horizontal="center" vertical="center" wrapText="1"/>
      <protection/>
    </xf>
    <xf numFmtId="0" fontId="95" fillId="33" borderId="15" xfId="68" applyFont="1" applyFill="1" applyBorder="1" applyAlignment="1">
      <alignment horizontal="center" vertical="center" wrapText="1"/>
      <protection/>
    </xf>
    <xf numFmtId="179" fontId="95" fillId="33" borderId="23" xfId="68" applyNumberFormat="1" applyFont="1" applyFill="1" applyBorder="1" applyAlignment="1">
      <alignment horizontal="center" vertical="center" wrapText="1"/>
      <protection/>
    </xf>
    <xf numFmtId="0" fontId="95" fillId="33" borderId="28" xfId="68" applyFont="1" applyFill="1" applyBorder="1" applyAlignment="1">
      <alignment horizontal="center" vertical="center" wrapText="1"/>
      <protection/>
    </xf>
    <xf numFmtId="0" fontId="95" fillId="33" borderId="29" xfId="68" applyFont="1" applyFill="1" applyBorder="1" applyAlignment="1">
      <alignment horizontal="center" vertical="center" wrapText="1"/>
      <protection/>
    </xf>
    <xf numFmtId="0" fontId="95" fillId="33" borderId="40" xfId="68" applyFont="1" applyFill="1" applyBorder="1" applyAlignment="1">
      <alignment horizontal="center" vertical="center" wrapText="1"/>
      <protection/>
    </xf>
    <xf numFmtId="0" fontId="95" fillId="33" borderId="30" xfId="68" applyFont="1" applyFill="1" applyBorder="1" applyAlignment="1">
      <alignment horizontal="center" vertical="center" wrapText="1"/>
      <protection/>
    </xf>
    <xf numFmtId="0" fontId="95" fillId="33" borderId="16" xfId="68" applyFont="1" applyFill="1" applyBorder="1" applyAlignment="1">
      <alignment horizontal="center" vertical="center" wrapText="1"/>
      <protection/>
    </xf>
    <xf numFmtId="0" fontId="95" fillId="34" borderId="22" xfId="68" applyFont="1" applyFill="1" applyBorder="1" applyAlignment="1">
      <alignment horizontal="center" vertical="center" wrapText="1"/>
      <protection/>
    </xf>
    <xf numFmtId="10" fontId="95" fillId="33" borderId="21" xfId="68" applyNumberFormat="1" applyFont="1" applyFill="1" applyBorder="1" applyAlignment="1">
      <alignment horizontal="center" vertical="center" wrapText="1"/>
      <protection/>
    </xf>
    <xf numFmtId="181" fontId="17" fillId="33" borderId="11" xfId="68" applyNumberFormat="1" applyFont="1" applyFill="1" applyBorder="1" applyAlignment="1">
      <alignment horizontal="right" vertical="center" wrapText="1"/>
      <protection/>
    </xf>
    <xf numFmtId="178" fontId="17" fillId="33" borderId="11" xfId="68" applyNumberFormat="1" applyFont="1" applyFill="1" applyBorder="1" applyAlignment="1">
      <alignment horizontal="center" vertical="center" wrapText="1"/>
      <protection/>
    </xf>
    <xf numFmtId="178" fontId="17" fillId="33" borderId="11" xfId="68" applyNumberFormat="1" applyFont="1" applyFill="1" applyBorder="1" applyAlignment="1">
      <alignment vertical="center" wrapText="1"/>
      <protection/>
    </xf>
    <xf numFmtId="0" fontId="100" fillId="33" borderId="11" xfId="68" applyFont="1" applyFill="1" applyBorder="1" applyAlignment="1">
      <alignment vertical="center" wrapText="1"/>
      <protection/>
    </xf>
    <xf numFmtId="178" fontId="17" fillId="33" borderId="0" xfId="68" applyNumberFormat="1" applyFont="1" applyFill="1" applyAlignment="1">
      <alignment vertical="center" wrapText="1"/>
      <protection/>
    </xf>
    <xf numFmtId="0" fontId="24" fillId="34" borderId="16" xfId="68" applyNumberFormat="1" applyFont="1" applyFill="1" applyBorder="1" applyAlignment="1">
      <alignment vertical="center"/>
      <protection/>
    </xf>
    <xf numFmtId="0" fontId="17" fillId="34" borderId="16" xfId="68" applyNumberFormat="1" applyFont="1" applyFill="1" applyBorder="1" applyAlignment="1">
      <alignment vertical="center"/>
      <protection/>
    </xf>
    <xf numFmtId="0" fontId="17" fillId="34" borderId="0" xfId="68" applyNumberFormat="1" applyFont="1" applyFill="1" applyAlignment="1">
      <alignment horizontal="right" vertical="center"/>
      <protection/>
    </xf>
    <xf numFmtId="0" fontId="19" fillId="34" borderId="0" xfId="68" applyNumberFormat="1" applyFont="1" applyFill="1" applyAlignment="1">
      <alignment horizontal="right" vertical="center"/>
      <protection/>
    </xf>
    <xf numFmtId="0" fontId="17" fillId="34" borderId="0" xfId="68" applyNumberFormat="1" applyFont="1" applyFill="1" applyAlignment="1">
      <alignment/>
      <protection/>
    </xf>
    <xf numFmtId="0" fontId="17" fillId="34" borderId="0" xfId="68" applyNumberFormat="1" applyFont="1" applyFill="1" applyAlignment="1">
      <alignment horizontal="right" vertical="center" wrapText="1"/>
      <protection/>
    </xf>
    <xf numFmtId="0" fontId="17" fillId="34" borderId="0" xfId="68" applyNumberFormat="1" applyFont="1" applyFill="1">
      <alignment/>
      <protection/>
    </xf>
    <xf numFmtId="0" fontId="17" fillId="34" borderId="0" xfId="68" applyNumberFormat="1" applyFont="1" applyFill="1" applyAlignment="1">
      <alignment horizontal="right"/>
      <protection/>
    </xf>
    <xf numFmtId="0" fontId="7" fillId="34" borderId="0" xfId="68" applyNumberFormat="1" applyFont="1" applyFill="1" applyBorder="1">
      <alignment/>
      <protection/>
    </xf>
    <xf numFmtId="0" fontId="17" fillId="34" borderId="11" xfId="68" applyFont="1" applyFill="1" applyBorder="1" applyAlignment="1">
      <alignment horizontal="center" vertical="center" wrapText="1"/>
      <protection/>
    </xf>
    <xf numFmtId="0" fontId="19" fillId="34" borderId="12" xfId="68" applyFont="1" applyFill="1" applyBorder="1" applyAlignment="1">
      <alignment vertical="center" wrapText="1"/>
      <protection/>
    </xf>
    <xf numFmtId="0" fontId="17" fillId="34" borderId="12" xfId="68" applyFont="1" applyFill="1" applyBorder="1" applyAlignment="1">
      <alignment vertical="center" wrapText="1"/>
      <protection/>
    </xf>
    <xf numFmtId="179" fontId="19" fillId="34" borderId="10" xfId="68" applyNumberFormat="1" applyFont="1" applyFill="1" applyBorder="1" applyAlignment="1">
      <alignment vertical="center"/>
      <protection/>
    </xf>
    <xf numFmtId="179" fontId="17" fillId="34" borderId="10" xfId="68" applyNumberFormat="1" applyFont="1" applyFill="1" applyBorder="1" applyAlignment="1">
      <alignment vertical="center"/>
      <protection/>
    </xf>
    <xf numFmtId="0" fontId="17" fillId="34" borderId="11" xfId="68" applyNumberFormat="1" applyFont="1" applyFill="1" applyBorder="1" applyAlignment="1">
      <alignment horizontal="right" vertical="center" wrapText="1"/>
      <protection/>
    </xf>
    <xf numFmtId="41" fontId="17" fillId="34" borderId="11" xfId="50" applyFont="1" applyFill="1" applyBorder="1" applyAlignment="1">
      <alignment horizontal="right" vertical="center" wrapText="1"/>
    </xf>
    <xf numFmtId="3" fontId="21" fillId="34" borderId="10" xfId="68" applyNumberFormat="1" applyFont="1" applyFill="1" applyBorder="1" applyAlignment="1" applyProtection="1">
      <alignment vertical="center" wrapText="1"/>
      <protection/>
    </xf>
    <xf numFmtId="179" fontId="19" fillId="34" borderId="11" xfId="68" applyNumberFormat="1" applyFont="1" applyFill="1" applyBorder="1" applyAlignment="1">
      <alignment vertical="center"/>
      <protection/>
    </xf>
    <xf numFmtId="179" fontId="17" fillId="34" borderId="11" xfId="68" applyNumberFormat="1" applyFont="1" applyFill="1" applyBorder="1" applyAlignment="1">
      <alignment vertical="center"/>
      <protection/>
    </xf>
    <xf numFmtId="0" fontId="0" fillId="34" borderId="11" xfId="68" applyFill="1" applyBorder="1" applyAlignment="1">
      <alignment/>
      <protection/>
    </xf>
    <xf numFmtId="178" fontId="17" fillId="34" borderId="11" xfId="68" applyNumberFormat="1" applyFont="1" applyFill="1" applyBorder="1" applyAlignment="1">
      <alignment vertical="center" wrapText="1"/>
      <protection/>
    </xf>
    <xf numFmtId="0" fontId="17" fillId="34" borderId="20" xfId="68" applyNumberFormat="1" applyFont="1" applyFill="1" applyBorder="1" applyAlignment="1" applyProtection="1">
      <alignment horizontal="right" vertical="center"/>
      <protection/>
    </xf>
    <xf numFmtId="0" fontId="17" fillId="34" borderId="11" xfId="68" applyNumberFormat="1" applyFont="1" applyFill="1" applyBorder="1" applyAlignment="1" applyProtection="1">
      <alignment horizontal="right" vertical="center"/>
      <protection/>
    </xf>
    <xf numFmtId="0" fontId="102" fillId="34" borderId="12" xfId="68" applyFont="1" applyFill="1" applyBorder="1" applyAlignment="1">
      <alignment vertical="center" wrapText="1"/>
      <protection/>
    </xf>
    <xf numFmtId="0" fontId="7" fillId="34" borderId="12" xfId="68" applyFont="1" applyFill="1" applyBorder="1" applyAlignment="1">
      <alignment vertical="center" wrapText="1"/>
      <protection/>
    </xf>
    <xf numFmtId="178" fontId="17" fillId="34" borderId="11" xfId="68" applyNumberFormat="1" applyFont="1" applyFill="1" applyBorder="1" applyAlignment="1">
      <alignment horizontal="right" vertical="center" wrapText="1"/>
      <protection/>
    </xf>
    <xf numFmtId="0" fontId="19" fillId="34" borderId="12" xfId="68" applyFont="1" applyFill="1" applyBorder="1" applyAlignment="1">
      <alignment horizontal="left" vertical="center" wrapText="1"/>
      <protection/>
    </xf>
    <xf numFmtId="0" fontId="21" fillId="34" borderId="12" xfId="68" applyFont="1" applyFill="1" applyBorder="1" applyAlignment="1">
      <alignment vertical="center" wrapText="1"/>
      <protection/>
    </xf>
    <xf numFmtId="0" fontId="21" fillId="34" borderId="12" xfId="68" applyFont="1" applyFill="1" applyBorder="1" applyAlignment="1">
      <alignment vertical="center" shrinkToFit="1"/>
      <protection/>
    </xf>
    <xf numFmtId="0" fontId="41" fillId="34" borderId="12" xfId="68" applyFont="1" applyFill="1" applyBorder="1" applyAlignment="1">
      <alignment vertical="center" shrinkToFit="1"/>
      <protection/>
    </xf>
    <xf numFmtId="0" fontId="21" fillId="34" borderId="12" xfId="68" applyFont="1" applyFill="1" applyBorder="1" applyAlignment="1">
      <alignment horizontal="left" vertical="center" wrapText="1"/>
      <protection/>
    </xf>
    <xf numFmtId="0" fontId="103" fillId="34" borderId="12" xfId="68" applyFont="1" applyFill="1" applyBorder="1" applyAlignment="1">
      <alignment horizontal="left" vertical="center" wrapText="1"/>
      <protection/>
    </xf>
    <xf numFmtId="0" fontId="38" fillId="34" borderId="12" xfId="68" applyFont="1" applyFill="1" applyBorder="1" applyAlignment="1">
      <alignment horizontal="left" vertical="center" wrapText="1"/>
      <protection/>
    </xf>
    <xf numFmtId="0" fontId="17" fillId="34" borderId="12" xfId="68" applyFont="1" applyFill="1" applyBorder="1" applyAlignment="1">
      <alignment horizontal="left" vertical="center" wrapText="1"/>
      <protection/>
    </xf>
    <xf numFmtId="0" fontId="17" fillId="34" borderId="0" xfId="68" applyNumberFormat="1" applyFont="1" applyFill="1" applyBorder="1" applyAlignment="1">
      <alignment horizontal="right" vertical="center" wrapText="1"/>
      <protection/>
    </xf>
    <xf numFmtId="0" fontId="17" fillId="34" borderId="12" xfId="68" applyFont="1" applyFill="1" applyBorder="1" applyAlignment="1">
      <alignment vertical="center" shrinkToFit="1"/>
      <protection/>
    </xf>
    <xf numFmtId="179" fontId="19" fillId="34" borderId="21" xfId="68" applyNumberFormat="1" applyFont="1" applyFill="1" applyBorder="1" applyAlignment="1">
      <alignment vertical="center"/>
      <protection/>
    </xf>
    <xf numFmtId="179" fontId="17" fillId="34" borderId="21" xfId="68" applyNumberFormat="1" applyFont="1" applyFill="1" applyBorder="1" applyAlignment="1">
      <alignment vertical="center"/>
      <protection/>
    </xf>
    <xf numFmtId="0" fontId="0" fillId="34" borderId="21" xfId="68" applyFill="1" applyBorder="1" applyAlignment="1">
      <alignment/>
      <protection/>
    </xf>
    <xf numFmtId="179" fontId="17" fillId="34" borderId="13" xfId="68" applyNumberFormat="1" applyFont="1" applyFill="1" applyBorder="1" applyAlignment="1">
      <alignment horizontal="center" vertical="center"/>
      <protection/>
    </xf>
    <xf numFmtId="179" fontId="19" fillId="34" borderId="13" xfId="68" applyNumberFormat="1" applyFont="1" applyFill="1" applyBorder="1" applyAlignment="1">
      <alignment horizontal="right" vertical="center"/>
      <protection/>
    </xf>
    <xf numFmtId="179" fontId="17" fillId="34" borderId="13" xfId="68" applyNumberFormat="1" applyFont="1" applyFill="1" applyBorder="1" applyAlignment="1">
      <alignment horizontal="right" vertical="center"/>
      <protection/>
    </xf>
    <xf numFmtId="41" fontId="17" fillId="34" borderId="13" xfId="50" applyFont="1" applyFill="1" applyBorder="1" applyAlignment="1">
      <alignment horizontal="right" vertical="center"/>
    </xf>
    <xf numFmtId="178" fontId="17" fillId="34" borderId="13" xfId="68" applyNumberFormat="1" applyFont="1" applyFill="1" applyBorder="1" applyAlignment="1">
      <alignment horizontal="right" vertical="center" wrapText="1"/>
      <protection/>
    </xf>
    <xf numFmtId="0" fontId="19" fillId="34" borderId="33" xfId="68" applyFont="1" applyFill="1" applyBorder="1" applyAlignment="1">
      <alignment horizontal="center" vertical="center" wrapText="1"/>
      <protection/>
    </xf>
    <xf numFmtId="0" fontId="19" fillId="34" borderId="0" xfId="68" applyFont="1" applyFill="1" applyBorder="1" applyAlignment="1">
      <alignment horizontal="center" vertical="center" wrapText="1"/>
      <protection/>
    </xf>
    <xf numFmtId="179" fontId="17" fillId="34" borderId="0" xfId="68" applyNumberFormat="1" applyFont="1" applyFill="1" applyBorder="1" applyAlignment="1">
      <alignment horizontal="center" vertical="center"/>
      <protection/>
    </xf>
    <xf numFmtId="179" fontId="19" fillId="34" borderId="0" xfId="68" applyNumberFormat="1" applyFont="1" applyFill="1" applyBorder="1" applyAlignment="1">
      <alignment horizontal="right" vertical="center"/>
      <protection/>
    </xf>
    <xf numFmtId="179" fontId="17" fillId="34" borderId="0" xfId="68" applyNumberFormat="1" applyFont="1" applyFill="1" applyBorder="1" applyAlignment="1">
      <alignment horizontal="right" vertical="center"/>
      <protection/>
    </xf>
    <xf numFmtId="178" fontId="17" fillId="34" borderId="0" xfId="68" applyNumberFormat="1" applyFont="1" applyFill="1" applyBorder="1" applyAlignment="1">
      <alignment horizontal="right" vertical="center" wrapText="1"/>
      <protection/>
    </xf>
    <xf numFmtId="179" fontId="17" fillId="34" borderId="16" xfId="68" applyNumberFormat="1" applyFont="1" applyFill="1" applyBorder="1" applyAlignment="1">
      <alignment horizontal="center" vertical="center"/>
      <protection/>
    </xf>
    <xf numFmtId="179" fontId="19" fillId="34" borderId="16" xfId="68" applyNumberFormat="1" applyFont="1" applyFill="1" applyBorder="1" applyAlignment="1">
      <alignment horizontal="right" vertical="center"/>
      <protection/>
    </xf>
    <xf numFmtId="179" fontId="17" fillId="34" borderId="16" xfId="68" applyNumberFormat="1" applyFont="1" applyFill="1" applyBorder="1" applyAlignment="1">
      <alignment horizontal="right" vertical="center"/>
      <protection/>
    </xf>
    <xf numFmtId="0" fontId="17" fillId="34" borderId="0" xfId="68" applyNumberFormat="1" applyFont="1" applyFill="1" applyBorder="1" applyAlignment="1">
      <alignment horizontal="right"/>
      <protection/>
    </xf>
    <xf numFmtId="0" fontId="104" fillId="34" borderId="10" xfId="68" applyNumberFormat="1" applyFont="1" applyFill="1" applyBorder="1" applyAlignment="1">
      <alignment vertical="center" wrapText="1"/>
      <protection/>
    </xf>
    <xf numFmtId="41" fontId="19" fillId="34" borderId="10" xfId="50" applyFont="1" applyFill="1" applyBorder="1" applyAlignment="1">
      <alignment vertical="center"/>
    </xf>
    <xf numFmtId="41" fontId="17" fillId="34" borderId="10" xfId="50" applyFont="1" applyFill="1" applyBorder="1" applyAlignment="1">
      <alignment vertical="center"/>
    </xf>
    <xf numFmtId="178" fontId="17" fillId="34" borderId="11" xfId="68" applyNumberFormat="1" applyFont="1" applyFill="1" applyBorder="1" applyAlignment="1" applyProtection="1">
      <alignment horizontal="right" vertical="center"/>
      <protection/>
    </xf>
    <xf numFmtId="0" fontId="21" fillId="34" borderId="11" xfId="68" applyFont="1" applyFill="1" applyBorder="1" applyAlignment="1">
      <alignment horizontal="center" vertical="center" wrapText="1"/>
      <protection/>
    </xf>
    <xf numFmtId="0" fontId="6" fillId="34" borderId="0" xfId="68" applyFont="1" applyFill="1" applyBorder="1">
      <alignment/>
      <protection/>
    </xf>
    <xf numFmtId="0" fontId="100" fillId="34" borderId="11" xfId="68" applyNumberFormat="1" applyFont="1" applyFill="1" applyBorder="1" applyAlignment="1">
      <alignment vertical="center" wrapText="1"/>
      <protection/>
    </xf>
    <xf numFmtId="41" fontId="19" fillId="34" borderId="11" xfId="50" applyFont="1" applyFill="1" applyBorder="1" applyAlignment="1">
      <alignment vertical="center"/>
    </xf>
    <xf numFmtId="41" fontId="17" fillId="34" borderId="11" xfId="50" applyFont="1" applyFill="1" applyBorder="1" applyAlignment="1">
      <alignment vertical="center"/>
    </xf>
    <xf numFmtId="0" fontId="104" fillId="34" borderId="11" xfId="68" applyNumberFormat="1" applyFont="1" applyFill="1" applyBorder="1" applyAlignment="1">
      <alignment vertical="center" wrapText="1"/>
      <protection/>
    </xf>
    <xf numFmtId="178" fontId="17" fillId="34" borderId="11" xfId="68" applyNumberFormat="1" applyFont="1" applyFill="1" applyBorder="1" applyAlignment="1">
      <alignment horizontal="center" vertical="center" wrapText="1"/>
      <protection/>
    </xf>
    <xf numFmtId="181" fontId="21" fillId="34" borderId="11" xfId="68" applyNumberFormat="1" applyFont="1" applyFill="1" applyBorder="1" applyAlignment="1" applyProtection="1">
      <alignment horizontal="right" vertical="center"/>
      <protection/>
    </xf>
    <xf numFmtId="3" fontId="17" fillId="34" borderId="20" xfId="68" applyNumberFormat="1" applyFont="1" applyFill="1" applyBorder="1" applyAlignment="1" applyProtection="1">
      <alignment horizontal="right" vertical="center"/>
      <protection/>
    </xf>
    <xf numFmtId="0" fontId="105" fillId="34" borderId="11" xfId="68" applyNumberFormat="1" applyFont="1" applyFill="1" applyBorder="1" applyAlignment="1">
      <alignment vertical="center" wrapText="1"/>
      <protection/>
    </xf>
    <xf numFmtId="0" fontId="21" fillId="34" borderId="11" xfId="68" applyFont="1" applyFill="1" applyBorder="1" applyAlignment="1" quotePrefix="1">
      <alignment horizontal="center" vertical="center" wrapText="1"/>
      <protection/>
    </xf>
    <xf numFmtId="0" fontId="96" fillId="34" borderId="11" xfId="68" applyNumberFormat="1" applyFont="1" applyFill="1" applyBorder="1" applyAlignment="1">
      <alignment vertical="center" wrapText="1"/>
      <protection/>
    </xf>
    <xf numFmtId="0" fontId="95" fillId="34" borderId="11" xfId="68" applyNumberFormat="1" applyFont="1" applyFill="1" applyBorder="1" applyAlignment="1">
      <alignment vertical="center" wrapText="1"/>
      <protection/>
    </xf>
    <xf numFmtId="3" fontId="17" fillId="34" borderId="11" xfId="68" applyNumberFormat="1" applyFont="1" applyFill="1" applyBorder="1" applyAlignment="1" applyProtection="1">
      <alignment horizontal="right" vertical="center"/>
      <protection/>
    </xf>
    <xf numFmtId="179" fontId="17" fillId="34" borderId="10" xfId="68" applyNumberFormat="1" applyFont="1" applyFill="1" applyBorder="1" applyAlignment="1">
      <alignment horizontal="center" vertical="center"/>
      <protection/>
    </xf>
    <xf numFmtId="179" fontId="19" fillId="34" borderId="10" xfId="68" applyNumberFormat="1" applyFont="1" applyFill="1" applyBorder="1" applyAlignment="1">
      <alignment horizontal="right" vertical="center"/>
      <protection/>
    </xf>
    <xf numFmtId="179" fontId="17" fillId="34" borderId="10" xfId="68" applyNumberFormat="1" applyFont="1" applyFill="1" applyBorder="1" applyAlignment="1">
      <alignment horizontal="right" vertical="center"/>
      <protection/>
    </xf>
    <xf numFmtId="41" fontId="17" fillId="34" borderId="10" xfId="50" applyFont="1" applyFill="1" applyBorder="1" applyAlignment="1">
      <alignment horizontal="right" vertical="center"/>
    </xf>
    <xf numFmtId="10" fontId="21" fillId="34" borderId="27" xfId="68" applyNumberFormat="1" applyFont="1" applyFill="1" applyBorder="1" applyAlignment="1">
      <alignment horizontal="center" vertical="center" wrapText="1"/>
      <protection/>
    </xf>
    <xf numFmtId="0" fontId="19" fillId="34" borderId="0" xfId="68" applyNumberFormat="1" applyFont="1" applyFill="1" applyAlignment="1">
      <alignment vertical="center"/>
      <protection/>
    </xf>
    <xf numFmtId="0" fontId="17" fillId="34" borderId="0" xfId="68" applyNumberFormat="1" applyFont="1" applyFill="1" applyAlignment="1">
      <alignment vertical="center"/>
      <protection/>
    </xf>
    <xf numFmtId="0" fontId="17" fillId="34" borderId="0" xfId="68" applyNumberFormat="1" applyFont="1" applyFill="1" applyAlignment="1">
      <alignment horizontal="center" vertical="center" wrapText="1"/>
      <protection/>
    </xf>
    <xf numFmtId="0" fontId="17" fillId="34" borderId="0" xfId="68" applyNumberFormat="1" applyFont="1" applyFill="1" applyAlignment="1">
      <alignment vertical="center" wrapText="1"/>
      <protection/>
    </xf>
    <xf numFmtId="0" fontId="17" fillId="34" borderId="11" xfId="68" applyNumberFormat="1" applyFont="1" applyFill="1" applyBorder="1" applyAlignment="1">
      <alignment horizontal="center" vertical="center" wrapText="1"/>
      <protection/>
    </xf>
    <xf numFmtId="0" fontId="100" fillId="34" borderId="12" xfId="68" applyNumberFormat="1" applyFont="1" applyFill="1" applyBorder="1" applyAlignment="1">
      <alignment vertical="center" wrapText="1"/>
      <protection/>
    </xf>
    <xf numFmtId="179" fontId="104" fillId="34" borderId="11" xfId="68" applyNumberFormat="1" applyFont="1" applyFill="1" applyBorder="1" applyAlignment="1">
      <alignment horizontal="right" vertical="center"/>
      <protection/>
    </xf>
    <xf numFmtId="179" fontId="100" fillId="34" borderId="11" xfId="68" applyNumberFormat="1" applyFont="1" applyFill="1" applyBorder="1" applyAlignment="1">
      <alignment horizontal="right" vertical="center"/>
      <protection/>
    </xf>
    <xf numFmtId="179" fontId="96" fillId="34" borderId="11" xfId="68" applyNumberFormat="1" applyFont="1" applyFill="1" applyBorder="1" applyAlignment="1">
      <alignment horizontal="right" vertical="center"/>
      <protection/>
    </xf>
    <xf numFmtId="179" fontId="95" fillId="34" borderId="11" xfId="68" applyNumberFormat="1" applyFont="1" applyFill="1" applyBorder="1" applyAlignment="1">
      <alignment horizontal="right" vertical="center"/>
      <protection/>
    </xf>
    <xf numFmtId="0" fontId="9" fillId="34" borderId="0" xfId="68" applyNumberFormat="1" applyFont="1" applyFill="1" applyBorder="1">
      <alignment/>
      <protection/>
    </xf>
    <xf numFmtId="0" fontId="9" fillId="34" borderId="11" xfId="68" applyNumberFormat="1" applyFont="1" applyFill="1" applyBorder="1">
      <alignment/>
      <protection/>
    </xf>
    <xf numFmtId="0" fontId="106" fillId="34" borderId="12" xfId="68" applyNumberFormat="1" applyFont="1" applyFill="1" applyBorder="1" applyAlignment="1">
      <alignment vertical="center" wrapText="1"/>
      <protection/>
    </xf>
    <xf numFmtId="0" fontId="100" fillId="34" borderId="0" xfId="68" applyNumberFormat="1" applyFont="1" applyFill="1" applyBorder="1" applyAlignment="1">
      <alignment vertical="center" wrapText="1"/>
      <protection/>
    </xf>
    <xf numFmtId="0" fontId="107" fillId="34" borderId="12" xfId="68" applyNumberFormat="1" applyFont="1" applyFill="1" applyBorder="1" applyAlignment="1">
      <alignment horizontal="left" vertical="center" wrapText="1"/>
      <protection/>
    </xf>
    <xf numFmtId="0" fontId="9" fillId="34" borderId="0" xfId="68" applyNumberFormat="1" applyFont="1" applyFill="1" applyAlignment="1">
      <alignment vertical="center" wrapText="1"/>
      <protection/>
    </xf>
    <xf numFmtId="0" fontId="106" fillId="34" borderId="12" xfId="68" applyNumberFormat="1" applyFont="1" applyFill="1" applyBorder="1" applyAlignment="1">
      <alignment horizontal="left" vertical="center" wrapText="1"/>
      <protection/>
    </xf>
    <xf numFmtId="0" fontId="106" fillId="34" borderId="11" xfId="68" applyNumberFormat="1" applyFont="1" applyFill="1" applyBorder="1" applyAlignment="1">
      <alignment vertical="center" wrapText="1"/>
      <protection/>
    </xf>
    <xf numFmtId="0" fontId="9" fillId="34" borderId="11" xfId="68" applyNumberFormat="1" applyFont="1" applyFill="1" applyBorder="1" applyAlignment="1">
      <alignment vertical="center" wrapText="1"/>
      <protection/>
    </xf>
    <xf numFmtId="0" fontId="18" fillId="34" borderId="11" xfId="68" applyNumberFormat="1" applyFont="1" applyFill="1" applyBorder="1" applyAlignment="1">
      <alignment horizontal="center" vertical="center" wrapText="1"/>
      <protection/>
    </xf>
    <xf numFmtId="0" fontId="104" fillId="34" borderId="12" xfId="68" applyNumberFormat="1" applyFont="1" applyFill="1" applyBorder="1" applyAlignment="1">
      <alignment vertical="center" wrapText="1"/>
      <protection/>
    </xf>
    <xf numFmtId="0" fontId="17" fillId="34" borderId="11" xfId="68" applyNumberFormat="1" applyFont="1" applyFill="1" applyBorder="1" applyAlignment="1">
      <alignment horizontal="left" vertical="center" wrapText="1"/>
      <protection/>
    </xf>
    <xf numFmtId="0" fontId="100" fillId="34" borderId="11" xfId="68" applyNumberFormat="1" applyFont="1" applyFill="1" applyBorder="1" applyAlignment="1">
      <alignment horizontal="left" vertical="center" wrapText="1"/>
      <protection/>
    </xf>
    <xf numFmtId="0" fontId="96" fillId="34" borderId="0" xfId="68" applyNumberFormat="1" applyFont="1" applyFill="1" applyAlignment="1">
      <alignment horizontal="right" vertical="center"/>
      <protection/>
    </xf>
    <xf numFmtId="0" fontId="95" fillId="34" borderId="0" xfId="68" applyNumberFormat="1" applyFont="1" applyFill="1" applyAlignment="1">
      <alignment horizontal="right" vertical="center"/>
      <protection/>
    </xf>
    <xf numFmtId="0" fontId="104" fillId="34" borderId="11" xfId="68" applyNumberFormat="1" applyFont="1" applyFill="1" applyBorder="1" applyAlignment="1">
      <alignment horizontal="left" vertical="center" wrapText="1"/>
      <protection/>
    </xf>
    <xf numFmtId="3" fontId="96" fillId="34" borderId="0" xfId="68" applyNumberFormat="1" applyFont="1" applyFill="1" applyAlignment="1">
      <alignment horizontal="right" vertical="center"/>
      <protection/>
    </xf>
    <xf numFmtId="3" fontId="95" fillId="34" borderId="0" xfId="68" applyNumberFormat="1" applyFont="1" applyFill="1" applyAlignment="1">
      <alignment horizontal="right" vertical="center"/>
      <protection/>
    </xf>
    <xf numFmtId="0" fontId="9" fillId="34" borderId="0" xfId="68" applyNumberFormat="1" applyFont="1" applyFill="1" applyAlignment="1">
      <alignment horizontal="right" vertical="center"/>
      <protection/>
    </xf>
    <xf numFmtId="179" fontId="96" fillId="34" borderId="0" xfId="68" applyNumberFormat="1" applyFont="1" applyFill="1" applyBorder="1" applyAlignment="1">
      <alignment horizontal="right" vertical="center"/>
      <protection/>
    </xf>
    <xf numFmtId="179" fontId="95" fillId="34" borderId="0" xfId="68" applyNumberFormat="1" applyFont="1" applyFill="1" applyBorder="1" applyAlignment="1">
      <alignment horizontal="right" vertical="center"/>
      <protection/>
    </xf>
    <xf numFmtId="179" fontId="104" fillId="34" borderId="11" xfId="68" applyNumberFormat="1" applyFont="1" applyFill="1" applyBorder="1" applyAlignment="1">
      <alignment horizontal="left" vertical="center"/>
      <protection/>
    </xf>
    <xf numFmtId="0" fontId="17" fillId="34" borderId="10" xfId="68" applyNumberFormat="1" applyFont="1" applyFill="1" applyBorder="1" applyAlignment="1">
      <alignment horizontal="center" vertical="center" wrapText="1"/>
      <protection/>
    </xf>
    <xf numFmtId="0" fontId="100" fillId="34" borderId="10" xfId="68" applyNumberFormat="1" applyFont="1" applyFill="1" applyBorder="1" applyAlignment="1">
      <alignment vertical="center" wrapText="1"/>
      <protection/>
    </xf>
    <xf numFmtId="179" fontId="104" fillId="34" borderId="10" xfId="68" applyNumberFormat="1" applyFont="1" applyFill="1" applyBorder="1" applyAlignment="1">
      <alignment horizontal="right" vertical="center"/>
      <protection/>
    </xf>
    <xf numFmtId="179" fontId="100" fillId="34" borderId="10" xfId="68" applyNumberFormat="1" applyFont="1" applyFill="1" applyBorder="1" applyAlignment="1">
      <alignment horizontal="right" vertical="center"/>
      <protection/>
    </xf>
    <xf numFmtId="179" fontId="17" fillId="34" borderId="21" xfId="68" applyNumberFormat="1" applyFont="1" applyFill="1" applyBorder="1" applyAlignment="1">
      <alignment horizontal="right" vertical="center"/>
      <protection/>
    </xf>
    <xf numFmtId="179" fontId="19" fillId="34" borderId="11" xfId="68" applyNumberFormat="1" applyFont="1" applyFill="1" applyBorder="1" applyAlignment="1">
      <alignment horizontal="right" vertical="center"/>
      <protection/>
    </xf>
    <xf numFmtId="0" fontId="17" fillId="34" borderId="11" xfId="68" applyNumberFormat="1" applyFont="1" applyFill="1" applyBorder="1" applyAlignment="1">
      <alignment horizontal="right" vertical="center"/>
      <protection/>
    </xf>
    <xf numFmtId="0" fontId="102" fillId="34" borderId="12" xfId="68" applyNumberFormat="1" applyFont="1" applyFill="1" applyBorder="1" applyAlignment="1">
      <alignment vertical="center" wrapText="1"/>
      <protection/>
    </xf>
    <xf numFmtId="0" fontId="108" fillId="34" borderId="12" xfId="68" applyNumberFormat="1" applyFont="1" applyFill="1" applyBorder="1" applyAlignment="1">
      <alignment vertical="center" wrapText="1"/>
      <protection/>
    </xf>
    <xf numFmtId="0" fontId="19" fillId="34" borderId="21" xfId="68" applyNumberFormat="1" applyFont="1" applyFill="1" applyBorder="1" applyAlignment="1">
      <alignment vertical="center" wrapText="1"/>
      <protection/>
    </xf>
    <xf numFmtId="0" fontId="17" fillId="34" borderId="13" xfId="68" applyNumberFormat="1" applyFont="1" applyFill="1" applyBorder="1" applyAlignment="1">
      <alignment/>
      <protection/>
    </xf>
    <xf numFmtId="0" fontId="17" fillId="34" borderId="13" xfId="68" applyNumberFormat="1" applyFont="1" applyFill="1" applyBorder="1" applyAlignment="1">
      <alignment horizontal="right" vertical="center" wrapText="1"/>
      <protection/>
    </xf>
    <xf numFmtId="0" fontId="17" fillId="34" borderId="13" xfId="68" applyNumberFormat="1" applyFont="1" applyFill="1" applyBorder="1">
      <alignment/>
      <protection/>
    </xf>
    <xf numFmtId="0" fontId="17" fillId="34" borderId="13" xfId="68" applyNumberFormat="1" applyFont="1" applyFill="1" applyBorder="1" applyAlignment="1">
      <alignment horizontal="center" vertical="center" wrapText="1"/>
      <protection/>
    </xf>
    <xf numFmtId="0" fontId="7" fillId="34" borderId="0" xfId="68" applyNumberFormat="1" applyFont="1" applyFill="1" applyAlignment="1">
      <alignment/>
      <protection/>
    </xf>
    <xf numFmtId="0" fontId="7" fillId="34" borderId="0" xfId="68" applyNumberFormat="1" applyFont="1" applyFill="1" applyAlignment="1">
      <alignment horizontal="right" vertical="center" wrapText="1"/>
      <protection/>
    </xf>
    <xf numFmtId="0" fontId="7" fillId="34" borderId="0" xfId="68" applyNumberFormat="1" applyFont="1" applyFill="1">
      <alignment/>
      <protection/>
    </xf>
    <xf numFmtId="0" fontId="7" fillId="34" borderId="0" xfId="68" applyNumberFormat="1" applyFont="1" applyFill="1" applyAlignment="1">
      <alignment horizontal="center" vertical="center" wrapText="1"/>
      <protection/>
    </xf>
    <xf numFmtId="0" fontId="31" fillId="34" borderId="0" xfId="68" applyNumberFormat="1" applyFont="1" applyFill="1" applyAlignment="1">
      <alignment horizontal="right" vertical="center"/>
      <protection/>
    </xf>
    <xf numFmtId="41" fontId="0" fillId="0" borderId="13" xfId="49" applyFont="1" applyBorder="1" applyAlignment="1">
      <alignment horizontal="center" vertical="center"/>
    </xf>
    <xf numFmtId="41" fontId="0" fillId="0" borderId="13" xfId="49" applyFont="1" applyBorder="1" applyAlignment="1">
      <alignment vertical="center"/>
    </xf>
    <xf numFmtId="41" fontId="0" fillId="0" borderId="24" xfId="49" applyFont="1" applyBorder="1" applyAlignment="1">
      <alignment vertical="center"/>
    </xf>
    <xf numFmtId="41" fontId="0" fillId="0" borderId="0" xfId="49" applyFont="1" applyAlignment="1">
      <alignment vertical="center"/>
    </xf>
    <xf numFmtId="0" fontId="26" fillId="33" borderId="0" xfId="68" applyFont="1" applyFill="1" applyAlignment="1">
      <alignment horizontal="center" vertical="center"/>
      <protection/>
    </xf>
    <xf numFmtId="0" fontId="25" fillId="0" borderId="0" xfId="68" applyFont="1" applyAlignment="1">
      <alignment horizontal="center"/>
      <protection/>
    </xf>
    <xf numFmtId="0" fontId="6" fillId="0" borderId="0" xfId="68" applyFont="1" applyAlignment="1">
      <alignment/>
      <protection/>
    </xf>
    <xf numFmtId="0" fontId="6" fillId="33" borderId="0" xfId="68" applyFont="1" applyFill="1">
      <alignment/>
      <protection/>
    </xf>
    <xf numFmtId="0" fontId="20" fillId="33" borderId="0" xfId="68" applyFont="1" applyFill="1" applyAlignment="1">
      <alignment horizontal="center"/>
      <protection/>
    </xf>
    <xf numFmtId="193" fontId="20" fillId="33" borderId="0" xfId="68" applyNumberFormat="1" applyFont="1" applyFill="1" applyAlignment="1">
      <alignment horizontal="right" vertical="center"/>
      <protection/>
    </xf>
    <xf numFmtId="0" fontId="6" fillId="33" borderId="0" xfId="68" applyFont="1" applyFill="1" applyAlignment="1">
      <alignment horizontal="center"/>
      <protection/>
    </xf>
    <xf numFmtId="0" fontId="23" fillId="35" borderId="41" xfId="68" applyFont="1" applyFill="1" applyBorder="1" applyAlignment="1">
      <alignment horizontal="center" vertical="center" wrapText="1"/>
      <protection/>
    </xf>
    <xf numFmtId="193" fontId="23" fillId="35" borderId="41" xfId="68" applyNumberFormat="1" applyFont="1" applyFill="1" applyBorder="1" applyAlignment="1">
      <alignment horizontal="center" vertical="center" wrapText="1"/>
      <protection/>
    </xf>
    <xf numFmtId="0" fontId="6" fillId="35" borderId="41" xfId="68" applyFont="1" applyFill="1" applyBorder="1" applyAlignment="1">
      <alignment horizontal="center" vertical="center" wrapText="1"/>
      <protection/>
    </xf>
    <xf numFmtId="0" fontId="8" fillId="35" borderId="41" xfId="68" applyFont="1" applyFill="1" applyBorder="1" applyAlignment="1">
      <alignment horizontal="center" vertical="center" wrapText="1"/>
      <protection/>
    </xf>
    <xf numFmtId="0" fontId="23" fillId="33" borderId="41" xfId="68" applyFont="1" applyFill="1" applyBorder="1" applyAlignment="1">
      <alignment horizontal="center" vertical="center"/>
      <protection/>
    </xf>
    <xf numFmtId="0" fontId="23" fillId="33" borderId="41" xfId="68" applyFont="1" applyFill="1" applyBorder="1" applyAlignment="1">
      <alignment horizontal="left" vertical="center"/>
      <protection/>
    </xf>
    <xf numFmtId="179" fontId="23" fillId="33" borderId="41" xfId="68" applyNumberFormat="1" applyFont="1" applyFill="1" applyBorder="1" applyAlignment="1">
      <alignment horizontal="right" vertical="center"/>
      <protection/>
    </xf>
    <xf numFmtId="193" fontId="23" fillId="33" borderId="41" xfId="68" applyNumberFormat="1" applyFont="1" applyFill="1" applyBorder="1" applyAlignment="1">
      <alignment horizontal="right" vertical="center"/>
      <protection/>
    </xf>
    <xf numFmtId="179" fontId="6" fillId="33" borderId="41" xfId="68" applyNumberFormat="1" applyFont="1" applyFill="1" applyBorder="1" applyAlignment="1">
      <alignment horizontal="right" vertical="center"/>
      <protection/>
    </xf>
    <xf numFmtId="179" fontId="6" fillId="33" borderId="0" xfId="68" applyNumberFormat="1" applyFont="1" applyFill="1">
      <alignment/>
      <protection/>
    </xf>
    <xf numFmtId="41" fontId="6" fillId="33" borderId="0" xfId="50" applyFont="1" applyFill="1" applyAlignment="1">
      <alignment/>
    </xf>
    <xf numFmtId="179" fontId="23" fillId="36" borderId="41" xfId="68" applyNumberFormat="1" applyFont="1" applyFill="1" applyBorder="1" applyAlignment="1">
      <alignment horizontal="right" vertical="center"/>
      <protection/>
    </xf>
    <xf numFmtId="193" fontId="23" fillId="36" borderId="41" xfId="68" applyNumberFormat="1" applyFont="1" applyFill="1" applyBorder="1" applyAlignment="1">
      <alignment horizontal="right" vertical="center"/>
      <protection/>
    </xf>
    <xf numFmtId="179" fontId="6" fillId="36" borderId="41" xfId="68" applyNumberFormat="1" applyFont="1" applyFill="1" applyBorder="1" applyAlignment="1">
      <alignment horizontal="right" vertical="center"/>
      <protection/>
    </xf>
    <xf numFmtId="193" fontId="20" fillId="33" borderId="0" xfId="68" applyNumberFormat="1" applyFont="1" applyFill="1" applyAlignment="1">
      <alignment horizontal="right"/>
      <protection/>
    </xf>
    <xf numFmtId="0" fontId="16" fillId="33" borderId="0" xfId="68" applyFont="1" applyFill="1" applyAlignment="1">
      <alignment horizontal="center"/>
      <protection/>
    </xf>
    <xf numFmtId="179" fontId="20" fillId="33" borderId="0" xfId="68" applyNumberFormat="1" applyFont="1" applyFill="1" applyAlignment="1">
      <alignment horizontal="center"/>
      <protection/>
    </xf>
    <xf numFmtId="3" fontId="20" fillId="33" borderId="0" xfId="68" applyNumberFormat="1" applyFont="1" applyFill="1" applyAlignment="1">
      <alignment horizontal="center"/>
      <protection/>
    </xf>
    <xf numFmtId="193" fontId="6" fillId="33" borderId="0" xfId="68" applyNumberFormat="1" applyFont="1" applyFill="1" applyAlignment="1">
      <alignment horizontal="right"/>
      <protection/>
    </xf>
    <xf numFmtId="179" fontId="6" fillId="33" borderId="0" xfId="68" applyNumberFormat="1" applyFont="1" applyFill="1" applyAlignment="1">
      <alignment horizontal="center"/>
      <protection/>
    </xf>
    <xf numFmtId="193" fontId="6" fillId="33" borderId="0" xfId="68" applyNumberFormat="1" applyFont="1" applyFill="1" applyAlignment="1">
      <alignment horizontal="center"/>
      <protection/>
    </xf>
    <xf numFmtId="0" fontId="28" fillId="33" borderId="0" xfId="68" applyFont="1" applyFill="1" applyAlignment="1">
      <alignment horizontal="center" shrinkToFit="1"/>
      <protection/>
    </xf>
    <xf numFmtId="0" fontId="28" fillId="33" borderId="0" xfId="68" applyFont="1" applyFill="1">
      <alignment/>
      <protection/>
    </xf>
    <xf numFmtId="0" fontId="29" fillId="33" borderId="0" xfId="68" applyFont="1" applyFill="1">
      <alignment/>
      <protection/>
    </xf>
    <xf numFmtId="0" fontId="27" fillId="33" borderId="0" xfId="68" applyFont="1" applyFill="1" applyAlignment="1">
      <alignment horizontal="center" vertical="center" shrinkToFit="1"/>
      <protection/>
    </xf>
    <xf numFmtId="0" fontId="28" fillId="33" borderId="0" xfId="68" applyFont="1" applyFill="1" applyAlignment="1">
      <alignment horizontal="center" vertical="center" shrinkToFit="1"/>
      <protection/>
    </xf>
    <xf numFmtId="3" fontId="28" fillId="33" borderId="0" xfId="68" applyNumberFormat="1" applyFont="1" applyFill="1" applyAlignment="1">
      <alignment vertical="center"/>
      <protection/>
    </xf>
    <xf numFmtId="0" fontId="29" fillId="33" borderId="0" xfId="68" applyFont="1" applyFill="1" applyAlignment="1">
      <alignment vertical="center"/>
      <protection/>
    </xf>
    <xf numFmtId="3" fontId="28" fillId="34" borderId="42" xfId="68" applyNumberFormat="1" applyFont="1" applyFill="1" applyBorder="1" applyAlignment="1">
      <alignment vertical="center"/>
      <protection/>
    </xf>
    <xf numFmtId="0" fontId="15" fillId="34" borderId="0" xfId="68" applyFont="1" applyFill="1">
      <alignment/>
      <protection/>
    </xf>
    <xf numFmtId="0" fontId="29" fillId="34" borderId="0" xfId="68" applyFont="1" applyFill="1">
      <alignment/>
      <protection/>
    </xf>
    <xf numFmtId="3" fontId="28" fillId="33" borderId="0" xfId="68" applyNumberFormat="1" applyFont="1" applyFill="1">
      <alignment/>
      <protection/>
    </xf>
    <xf numFmtId="0" fontId="29" fillId="33" borderId="0" xfId="68" applyFont="1" applyFill="1" applyAlignment="1">
      <alignment horizontal="center" vertical="center"/>
      <protection/>
    </xf>
    <xf numFmtId="0" fontId="28" fillId="33" borderId="0" xfId="68" applyFont="1" applyFill="1" applyAlignment="1">
      <alignment horizontal="center" vertical="center"/>
      <protection/>
    </xf>
    <xf numFmtId="0" fontId="28" fillId="33" borderId="0" xfId="68" applyFont="1" applyFill="1" applyAlignment="1">
      <alignment vertical="center"/>
      <protection/>
    </xf>
    <xf numFmtId="0" fontId="28" fillId="33" borderId="0" xfId="68" applyFont="1" applyFill="1" applyAlignment="1">
      <alignment horizontal="left" vertical="center" indent="1"/>
      <protection/>
    </xf>
    <xf numFmtId="0" fontId="28" fillId="33" borderId="0" xfId="68" applyFont="1" applyFill="1" applyAlignment="1">
      <alignment horizontal="left" vertical="center" indent="3"/>
      <protection/>
    </xf>
    <xf numFmtId="0" fontId="11" fillId="33" borderId="0" xfId="68" applyFont="1" applyFill="1" applyAlignment="1">
      <alignment horizontal="center" vertical="center" shrinkToFit="1"/>
      <protection/>
    </xf>
    <xf numFmtId="0" fontId="12" fillId="33" borderId="0" xfId="68" applyFont="1" applyFill="1" applyAlignment="1">
      <alignment vertical="center" shrinkToFit="1"/>
      <protection/>
    </xf>
    <xf numFmtId="0" fontId="0" fillId="33" borderId="0" xfId="68" applyFill="1">
      <alignment/>
      <protection/>
    </xf>
    <xf numFmtId="0" fontId="11" fillId="33" borderId="0" xfId="68" applyFont="1" applyFill="1" applyAlignment="1">
      <alignment horizontal="right" vertical="center" shrinkToFit="1"/>
      <protection/>
    </xf>
    <xf numFmtId="3" fontId="12" fillId="33" borderId="0" xfId="68" applyNumberFormat="1" applyFont="1" applyFill="1" applyAlignment="1">
      <alignment vertical="center"/>
      <protection/>
    </xf>
    <xf numFmtId="9" fontId="12" fillId="33" borderId="0" xfId="44" applyFont="1" applyFill="1" applyAlignment="1">
      <alignment vertical="center"/>
    </xf>
    <xf numFmtId="0" fontId="11" fillId="33" borderId="0" xfId="68" applyFont="1" applyFill="1" applyBorder="1" applyAlignment="1">
      <alignment horizontal="right" vertical="center" shrinkToFit="1"/>
      <protection/>
    </xf>
    <xf numFmtId="0" fontId="14" fillId="33" borderId="0" xfId="68" applyFont="1" applyFill="1" applyBorder="1" applyAlignment="1">
      <alignment horizontal="center" vertical="center" shrinkToFit="1"/>
      <protection/>
    </xf>
    <xf numFmtId="0" fontId="11" fillId="33" borderId="0" xfId="68" applyFont="1" applyFill="1" applyBorder="1" applyAlignment="1">
      <alignment horizontal="center" vertical="center" shrinkToFit="1"/>
      <protection/>
    </xf>
    <xf numFmtId="3" fontId="12" fillId="33" borderId="0" xfId="68" applyNumberFormat="1" applyFont="1" applyFill="1" applyBorder="1" applyAlignment="1">
      <alignment vertical="center"/>
      <protection/>
    </xf>
    <xf numFmtId="0" fontId="0" fillId="33" borderId="0" xfId="68" applyFill="1" applyAlignment="1">
      <alignment vertical="center" shrinkToFit="1"/>
      <protection/>
    </xf>
    <xf numFmtId="0" fontId="0" fillId="33" borderId="0" xfId="68" applyFill="1" applyAlignment="1">
      <alignment vertical="center"/>
      <protection/>
    </xf>
    <xf numFmtId="0" fontId="15" fillId="34" borderId="0" xfId="68" applyFont="1" applyFill="1" applyAlignment="1">
      <alignment horizontal="center" vertical="center"/>
      <protection/>
    </xf>
    <xf numFmtId="0" fontId="11" fillId="33" borderId="43" xfId="68" applyFont="1" applyFill="1" applyBorder="1" applyAlignment="1">
      <alignment horizontal="center" vertical="center" shrinkToFit="1"/>
      <protection/>
    </xf>
    <xf numFmtId="0" fontId="11" fillId="33" borderId="44" xfId="68" applyFont="1" applyFill="1" applyBorder="1" applyAlignment="1">
      <alignment horizontal="center" vertical="center" shrinkToFit="1"/>
      <protection/>
    </xf>
    <xf numFmtId="3" fontId="12" fillId="33" borderId="44" xfId="68" applyNumberFormat="1" applyFont="1" applyFill="1" applyBorder="1" applyAlignment="1">
      <alignment vertical="center"/>
      <protection/>
    </xf>
    <xf numFmtId="3" fontId="12" fillId="33" borderId="42" xfId="68" applyNumberFormat="1" applyFont="1" applyFill="1" applyBorder="1" applyAlignment="1">
      <alignment vertical="center"/>
      <protection/>
    </xf>
    <xf numFmtId="41" fontId="22" fillId="33" borderId="45" xfId="50" applyFont="1" applyFill="1" applyBorder="1" applyAlignment="1">
      <alignment vertical="center" shrinkToFit="1"/>
    </xf>
    <xf numFmtId="0" fontId="11" fillId="33" borderId="46" xfId="68" applyFont="1" applyFill="1" applyBorder="1" applyAlignment="1">
      <alignment horizontal="center" vertical="center" shrinkToFit="1"/>
      <protection/>
    </xf>
    <xf numFmtId="0" fontId="11" fillId="33" borderId="42" xfId="68" applyFont="1" applyFill="1" applyBorder="1" applyAlignment="1">
      <alignment horizontal="center" vertical="center" shrinkToFit="1"/>
      <protection/>
    </xf>
    <xf numFmtId="9" fontId="12" fillId="33" borderId="47" xfId="44" applyFont="1" applyFill="1" applyBorder="1" applyAlignment="1">
      <alignment vertical="center" shrinkToFit="1"/>
    </xf>
    <xf numFmtId="0" fontId="11" fillId="33" borderId="48" xfId="68" applyFont="1" applyFill="1" applyBorder="1" applyAlignment="1">
      <alignment horizontal="center" vertical="center" shrinkToFit="1"/>
      <protection/>
    </xf>
    <xf numFmtId="0" fontId="11" fillId="33" borderId="49" xfId="68" applyFont="1" applyFill="1" applyBorder="1" applyAlignment="1">
      <alignment horizontal="center" vertical="center" shrinkToFit="1"/>
      <protection/>
    </xf>
    <xf numFmtId="0" fontId="12" fillId="33" borderId="47" xfId="68" applyFont="1" applyFill="1" applyBorder="1" applyAlignment="1">
      <alignment vertical="center" shrinkToFit="1"/>
      <protection/>
    </xf>
    <xf numFmtId="0" fontId="11" fillId="33" borderId="50" xfId="68" applyFont="1" applyFill="1" applyBorder="1" applyAlignment="1">
      <alignment horizontal="center" vertical="center" shrinkToFit="1"/>
      <protection/>
    </xf>
    <xf numFmtId="43" fontId="12" fillId="33" borderId="47" xfId="68" applyNumberFormat="1" applyFont="1" applyFill="1" applyBorder="1" applyAlignment="1">
      <alignment vertical="center" shrinkToFit="1"/>
      <protection/>
    </xf>
    <xf numFmtId="41" fontId="12" fillId="33" borderId="47" xfId="50" applyFont="1" applyFill="1" applyBorder="1" applyAlignment="1">
      <alignment vertical="center" shrinkToFit="1"/>
    </xf>
    <xf numFmtId="41" fontId="12" fillId="33" borderId="47" xfId="68" applyNumberFormat="1" applyFont="1" applyFill="1" applyBorder="1" applyAlignment="1">
      <alignment vertical="center" shrinkToFit="1"/>
      <protection/>
    </xf>
    <xf numFmtId="0" fontId="11" fillId="33" borderId="51" xfId="68" applyFont="1" applyFill="1" applyBorder="1" applyAlignment="1">
      <alignment horizontal="center" vertical="center" shrinkToFit="1"/>
      <protection/>
    </xf>
    <xf numFmtId="3" fontId="12" fillId="33" borderId="50" xfId="68" applyNumberFormat="1" applyFont="1" applyFill="1" applyBorder="1" applyAlignment="1">
      <alignment vertical="center"/>
      <protection/>
    </xf>
    <xf numFmtId="0" fontId="12" fillId="33" borderId="52" xfId="68" applyFont="1" applyFill="1" applyBorder="1" applyAlignment="1">
      <alignment vertical="center" shrinkToFit="1"/>
      <protection/>
    </xf>
    <xf numFmtId="3" fontId="12" fillId="34" borderId="53" xfId="68" applyNumberFormat="1" applyFont="1" applyFill="1" applyBorder="1" applyAlignment="1">
      <alignment vertical="center"/>
      <protection/>
    </xf>
    <xf numFmtId="0" fontId="12" fillId="34" borderId="54" xfId="68" applyFont="1" applyFill="1" applyBorder="1" applyAlignment="1">
      <alignment vertical="center" shrinkToFit="1"/>
      <protection/>
    </xf>
    <xf numFmtId="0" fontId="0" fillId="34" borderId="0" xfId="68" applyFill="1">
      <alignment/>
      <protection/>
    </xf>
    <xf numFmtId="0" fontId="11" fillId="33" borderId="55" xfId="68" applyFont="1" applyFill="1" applyBorder="1" applyAlignment="1">
      <alignment horizontal="center" vertical="center" shrinkToFit="1"/>
      <protection/>
    </xf>
    <xf numFmtId="0" fontId="11" fillId="33" borderId="56" xfId="68" applyFont="1" applyFill="1" applyBorder="1" applyAlignment="1">
      <alignment horizontal="center" vertical="center" shrinkToFit="1"/>
      <protection/>
    </xf>
    <xf numFmtId="3" fontId="12" fillId="33" borderId="56" xfId="68" applyNumberFormat="1" applyFont="1" applyFill="1" applyBorder="1" applyAlignment="1">
      <alignment vertical="center"/>
      <protection/>
    </xf>
    <xf numFmtId="0" fontId="12" fillId="33" borderId="57" xfId="68" applyFont="1" applyFill="1" applyBorder="1" applyAlignment="1">
      <alignment vertical="center" shrinkToFit="1"/>
      <protection/>
    </xf>
    <xf numFmtId="0" fontId="11" fillId="33" borderId="14" xfId="68" applyFont="1" applyFill="1" applyBorder="1" applyAlignment="1">
      <alignment horizontal="center" vertical="center" shrinkToFit="1"/>
      <protection/>
    </xf>
    <xf numFmtId="0" fontId="11" fillId="33" borderId="58" xfId="68" applyFont="1" applyFill="1" applyBorder="1" applyAlignment="1">
      <alignment horizontal="center" vertical="center" shrinkToFit="1"/>
      <protection/>
    </xf>
    <xf numFmtId="0" fontId="11" fillId="33" borderId="59" xfId="68" applyFont="1" applyFill="1" applyBorder="1" applyAlignment="1">
      <alignment horizontal="center" vertical="center" shrinkToFit="1"/>
      <protection/>
    </xf>
    <xf numFmtId="3" fontId="12" fillId="33" borderId="58" xfId="68" applyNumberFormat="1" applyFont="1" applyFill="1" applyBorder="1" applyAlignment="1">
      <alignment vertical="center"/>
      <protection/>
    </xf>
    <xf numFmtId="0" fontId="12" fillId="33" borderId="60" xfId="68" applyFont="1" applyFill="1" applyBorder="1" applyAlignment="1">
      <alignment vertical="center" shrinkToFit="1"/>
      <protection/>
    </xf>
    <xf numFmtId="3" fontId="12" fillId="34" borderId="61" xfId="68" applyNumberFormat="1" applyFont="1" applyFill="1" applyBorder="1" applyAlignment="1">
      <alignment vertical="center"/>
      <protection/>
    </xf>
    <xf numFmtId="0" fontId="12" fillId="34" borderId="62" xfId="68" applyFont="1" applyFill="1" applyBorder="1" applyAlignment="1">
      <alignment vertical="center" shrinkToFit="1"/>
      <protection/>
    </xf>
    <xf numFmtId="0" fontId="12" fillId="33" borderId="0" xfId="68" applyFont="1" applyFill="1" applyBorder="1" applyAlignment="1">
      <alignment vertical="center" shrinkToFit="1"/>
      <protection/>
    </xf>
    <xf numFmtId="41" fontId="20" fillId="33" borderId="0" xfId="50" applyFont="1" applyFill="1" applyAlignment="1">
      <alignment horizontal="center"/>
    </xf>
    <xf numFmtId="179" fontId="20" fillId="33" borderId="0" xfId="68" applyNumberFormat="1" applyFont="1" applyFill="1" applyAlignment="1">
      <alignment horizontal="right"/>
      <protection/>
    </xf>
    <xf numFmtId="3" fontId="16" fillId="33" borderId="0" xfId="68" applyNumberFormat="1" applyFont="1" applyFill="1" applyAlignment="1">
      <alignment horizontal="center"/>
      <protection/>
    </xf>
    <xf numFmtId="181" fontId="48" fillId="33" borderId="0" xfId="68" applyNumberFormat="1" applyFont="1" applyFill="1" applyAlignment="1">
      <alignment horizontal="right"/>
      <protection/>
    </xf>
    <xf numFmtId="181" fontId="48" fillId="33" borderId="0" xfId="68" applyNumberFormat="1" applyFont="1" applyFill="1" applyAlignment="1">
      <alignment horizontal="center"/>
      <protection/>
    </xf>
    <xf numFmtId="179" fontId="49" fillId="33" borderId="36" xfId="68" applyNumberFormat="1" applyFont="1" applyFill="1" applyBorder="1" applyAlignment="1" applyProtection="1">
      <alignment horizontal="right" vertical="center"/>
      <protection/>
    </xf>
    <xf numFmtId="0" fontId="109" fillId="33" borderId="12" xfId="0" applyFont="1" applyFill="1" applyBorder="1" applyAlignment="1">
      <alignment vertical="center" wrapText="1"/>
    </xf>
    <xf numFmtId="0" fontId="95" fillId="34" borderId="11" xfId="68" applyFont="1" applyFill="1" applyBorder="1" applyAlignment="1">
      <alignment vertical="center" wrapText="1"/>
      <protection/>
    </xf>
    <xf numFmtId="0" fontId="41" fillId="33" borderId="11" xfId="68" applyFont="1" applyFill="1" applyBorder="1" applyAlignment="1">
      <alignment horizontal="left" vertical="center" wrapText="1"/>
      <protection/>
    </xf>
    <xf numFmtId="0" fontId="41" fillId="33" borderId="11" xfId="68" applyFont="1" applyFill="1" applyBorder="1" applyAlignment="1">
      <alignment vertical="center"/>
      <protection/>
    </xf>
    <xf numFmtId="0" fontId="21" fillId="33" borderId="11" xfId="68" applyFont="1" applyFill="1" applyBorder="1" applyAlignment="1">
      <alignment vertical="center" wrapText="1"/>
      <protection/>
    </xf>
    <xf numFmtId="0" fontId="96" fillId="33" borderId="28" xfId="68" applyFont="1" applyFill="1" applyBorder="1" applyAlignment="1">
      <alignment horizontal="center" vertical="center" wrapText="1"/>
      <protection/>
    </xf>
    <xf numFmtId="41" fontId="15" fillId="0" borderId="13" xfId="49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41" fontId="15" fillId="0" borderId="10" xfId="49" applyFont="1" applyBorder="1" applyAlignment="1">
      <alignment vertical="center"/>
    </xf>
    <xf numFmtId="0" fontId="15" fillId="0" borderId="64" xfId="0" applyFont="1" applyBorder="1" applyAlignment="1">
      <alignment horizontal="left" vertical="center"/>
    </xf>
    <xf numFmtId="41" fontId="15" fillId="0" borderId="21" xfId="49" applyFont="1" applyBorder="1" applyAlignment="1">
      <alignment vertical="center"/>
    </xf>
    <xf numFmtId="0" fontId="15" fillId="0" borderId="6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1" fontId="15" fillId="0" borderId="11" xfId="49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67" xfId="0" applyFont="1" applyBorder="1" applyAlignment="1">
      <alignment vertical="center"/>
    </xf>
    <xf numFmtId="0" fontId="29" fillId="33" borderId="0" xfId="68" applyFont="1" applyFill="1" applyBorder="1">
      <alignment/>
      <protection/>
    </xf>
    <xf numFmtId="0" fontId="29" fillId="33" borderId="0" xfId="68" applyFont="1" applyFill="1" applyBorder="1" applyAlignment="1">
      <alignment vertical="center"/>
      <protection/>
    </xf>
    <xf numFmtId="0" fontId="29" fillId="33" borderId="0" xfId="0" applyFont="1" applyFill="1" applyBorder="1" applyAlignment="1">
      <alignment vertical="center"/>
    </xf>
    <xf numFmtId="179" fontId="7" fillId="33" borderId="13" xfId="49" applyNumberFormat="1" applyFont="1" applyFill="1" applyBorder="1" applyAlignment="1">
      <alignment horizontal="right" vertical="center"/>
    </xf>
    <xf numFmtId="20" fontId="28" fillId="33" borderId="11" xfId="68" applyNumberFormat="1" applyFont="1" applyFill="1" applyBorder="1" applyAlignment="1">
      <alignment vertical="center" wrapText="1"/>
      <protection/>
    </xf>
    <xf numFmtId="3" fontId="12" fillId="37" borderId="42" xfId="68" applyNumberFormat="1" applyFont="1" applyFill="1" applyBorder="1" applyAlignment="1">
      <alignment vertical="center"/>
      <protection/>
    </xf>
    <xf numFmtId="3" fontId="28" fillId="34" borderId="58" xfId="68" applyNumberFormat="1" applyFont="1" applyFill="1" applyBorder="1" applyAlignment="1">
      <alignment vertical="center"/>
      <protection/>
    </xf>
    <xf numFmtId="3" fontId="28" fillId="34" borderId="44" xfId="68" applyNumberFormat="1" applyFont="1" applyFill="1" applyBorder="1" applyAlignment="1">
      <alignment vertical="center"/>
      <protection/>
    </xf>
    <xf numFmtId="0" fontId="110" fillId="33" borderId="11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10" fillId="34" borderId="11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111" fillId="33" borderId="11" xfId="68" applyFont="1" applyFill="1" applyBorder="1" applyAlignment="1">
      <alignment vertical="center" wrapText="1"/>
      <protection/>
    </xf>
    <xf numFmtId="0" fontId="112" fillId="33" borderId="11" xfId="68" applyFont="1" applyFill="1" applyBorder="1" applyAlignment="1">
      <alignment vertical="center" wrapText="1"/>
      <protection/>
    </xf>
    <xf numFmtId="0" fontId="28" fillId="34" borderId="43" xfId="68" applyFont="1" applyFill="1" applyBorder="1" applyAlignment="1">
      <alignment horizontal="center" vertical="center" shrinkToFit="1"/>
      <protection/>
    </xf>
    <xf numFmtId="0" fontId="28" fillId="34" borderId="44" xfId="68" applyFont="1" applyFill="1" applyBorder="1" applyAlignment="1">
      <alignment horizontal="center" vertical="center" shrinkToFit="1"/>
      <protection/>
    </xf>
    <xf numFmtId="0" fontId="28" fillId="34" borderId="46" xfId="68" applyFont="1" applyFill="1" applyBorder="1" applyAlignment="1">
      <alignment horizontal="center" vertical="center" shrinkToFit="1"/>
      <protection/>
    </xf>
    <xf numFmtId="0" fontId="28" fillId="34" borderId="42" xfId="68" applyFont="1" applyFill="1" applyBorder="1" applyAlignment="1">
      <alignment horizontal="center" vertical="center" shrinkToFit="1"/>
      <protection/>
    </xf>
    <xf numFmtId="0" fontId="28" fillId="34" borderId="47" xfId="68" applyFont="1" applyFill="1" applyBorder="1" applyAlignment="1">
      <alignment vertical="center"/>
      <protection/>
    </xf>
    <xf numFmtId="0" fontId="28" fillId="34" borderId="48" xfId="68" applyFont="1" applyFill="1" applyBorder="1" applyAlignment="1">
      <alignment horizontal="center" vertical="center" shrinkToFit="1"/>
      <protection/>
    </xf>
    <xf numFmtId="0" fontId="28" fillId="34" borderId="49" xfId="68" applyFont="1" applyFill="1" applyBorder="1" applyAlignment="1">
      <alignment horizontal="center" vertical="center" shrinkToFit="1"/>
      <protection/>
    </xf>
    <xf numFmtId="0" fontId="28" fillId="34" borderId="50" xfId="68" applyFont="1" applyFill="1" applyBorder="1" applyAlignment="1">
      <alignment horizontal="center" vertical="center" shrinkToFit="1"/>
      <protection/>
    </xf>
    <xf numFmtId="0" fontId="28" fillId="34" borderId="68" xfId="68" applyFont="1" applyFill="1" applyBorder="1" applyAlignment="1">
      <alignment horizontal="center" vertical="center" shrinkToFit="1"/>
      <protection/>
    </xf>
    <xf numFmtId="0" fontId="28" fillId="34" borderId="47" xfId="68" applyFont="1" applyFill="1" applyBorder="1" applyAlignment="1">
      <alignment vertical="center" shrinkToFit="1"/>
      <protection/>
    </xf>
    <xf numFmtId="3" fontId="28" fillId="34" borderId="47" xfId="68" applyNumberFormat="1" applyFont="1" applyFill="1" applyBorder="1" applyAlignment="1">
      <alignment vertical="center"/>
      <protection/>
    </xf>
    <xf numFmtId="0" fontId="28" fillId="34" borderId="45" xfId="68" applyFont="1" applyFill="1" applyBorder="1" applyAlignment="1">
      <alignment vertical="center"/>
      <protection/>
    </xf>
    <xf numFmtId="0" fontId="28" fillId="34" borderId="51" xfId="68" applyFont="1" applyFill="1" applyBorder="1" applyAlignment="1">
      <alignment horizontal="center" vertical="center" shrinkToFit="1"/>
      <protection/>
    </xf>
    <xf numFmtId="0" fontId="28" fillId="34" borderId="61" xfId="68" applyFont="1" applyFill="1" applyBorder="1" applyAlignment="1">
      <alignment horizontal="center" vertical="center" shrinkToFit="1"/>
      <protection/>
    </xf>
    <xf numFmtId="0" fontId="28" fillId="34" borderId="58" xfId="68" applyFont="1" applyFill="1" applyBorder="1" applyAlignment="1">
      <alignment horizontal="center" vertical="center" shrinkToFit="1"/>
      <protection/>
    </xf>
    <xf numFmtId="0" fontId="28" fillId="34" borderId="60" xfId="68" applyFont="1" applyFill="1" applyBorder="1" applyAlignment="1">
      <alignment vertical="center"/>
      <protection/>
    </xf>
    <xf numFmtId="0" fontId="28" fillId="34" borderId="45" xfId="68" applyFont="1" applyFill="1" applyBorder="1" applyAlignment="1">
      <alignment vertical="center" shrinkToFit="1"/>
      <protection/>
    </xf>
    <xf numFmtId="0" fontId="28" fillId="34" borderId="0" xfId="68" applyFont="1" applyFill="1" applyAlignment="1">
      <alignment horizontal="center" vertical="center"/>
      <protection/>
    </xf>
    <xf numFmtId="0" fontId="28" fillId="34" borderId="42" xfId="68" applyFont="1" applyFill="1" applyBorder="1" applyAlignment="1">
      <alignment horizontal="center" vertical="center"/>
      <protection/>
    </xf>
    <xf numFmtId="3" fontId="11" fillId="34" borderId="53" xfId="68" applyNumberFormat="1" applyFont="1" applyFill="1" applyBorder="1" applyAlignment="1">
      <alignment vertical="center"/>
      <protection/>
    </xf>
    <xf numFmtId="0" fontId="11" fillId="34" borderId="54" xfId="68" applyFont="1" applyFill="1" applyBorder="1" applyAlignment="1">
      <alignment vertical="center"/>
      <protection/>
    </xf>
    <xf numFmtId="0" fontId="28" fillId="34" borderId="55" xfId="68" applyFont="1" applyFill="1" applyBorder="1" applyAlignment="1">
      <alignment horizontal="center" vertical="center" shrinkToFit="1"/>
      <protection/>
    </xf>
    <xf numFmtId="0" fontId="28" fillId="34" borderId="56" xfId="68" applyFont="1" applyFill="1" applyBorder="1" applyAlignment="1">
      <alignment horizontal="center" vertical="center" shrinkToFit="1"/>
      <protection/>
    </xf>
    <xf numFmtId="3" fontId="28" fillId="34" borderId="56" xfId="68" applyNumberFormat="1" applyFont="1" applyFill="1" applyBorder="1" applyAlignment="1">
      <alignment vertical="center"/>
      <protection/>
    </xf>
    <xf numFmtId="0" fontId="28" fillId="34" borderId="57" xfId="68" applyFont="1" applyFill="1" applyBorder="1" applyAlignment="1">
      <alignment vertical="center" shrinkToFit="1"/>
      <protection/>
    </xf>
    <xf numFmtId="0" fontId="28" fillId="34" borderId="14" xfId="68" applyFont="1" applyFill="1" applyBorder="1" applyAlignment="1">
      <alignment horizontal="center" vertical="center" shrinkToFit="1"/>
      <protection/>
    </xf>
    <xf numFmtId="0" fontId="28" fillId="34" borderId="59" xfId="68" applyFont="1" applyFill="1" applyBorder="1" applyAlignment="1">
      <alignment horizontal="center" vertical="center" shrinkToFit="1"/>
      <protection/>
    </xf>
    <xf numFmtId="0" fontId="28" fillId="34" borderId="60" xfId="68" applyFont="1" applyFill="1" applyBorder="1" applyAlignment="1">
      <alignment vertical="center" shrinkToFit="1"/>
      <protection/>
    </xf>
    <xf numFmtId="3" fontId="28" fillId="34" borderId="53" xfId="68" applyNumberFormat="1" applyFont="1" applyFill="1" applyBorder="1" applyAlignment="1">
      <alignment vertical="center"/>
      <protection/>
    </xf>
    <xf numFmtId="0" fontId="28" fillId="34" borderId="54" xfId="68" applyFont="1" applyFill="1" applyBorder="1" applyAlignment="1">
      <alignment vertical="center" shrinkToFit="1"/>
      <protection/>
    </xf>
    <xf numFmtId="3" fontId="28" fillId="34" borderId="61" xfId="68" applyNumberFormat="1" applyFont="1" applyFill="1" applyBorder="1" applyAlignment="1">
      <alignment vertical="center"/>
      <protection/>
    </xf>
    <xf numFmtId="0" fontId="28" fillId="34" borderId="62" xfId="68" applyFont="1" applyFill="1" applyBorder="1" applyAlignment="1">
      <alignment vertical="center" shrinkToFit="1"/>
      <protection/>
    </xf>
    <xf numFmtId="0" fontId="28" fillId="34" borderId="0" xfId="68" applyFont="1" applyFill="1" applyAlignment="1">
      <alignment horizontal="center" shrinkToFit="1"/>
      <protection/>
    </xf>
    <xf numFmtId="3" fontId="28" fillId="34" borderId="0" xfId="68" applyNumberFormat="1" applyFont="1" applyFill="1">
      <alignment/>
      <protection/>
    </xf>
    <xf numFmtId="3" fontId="113" fillId="34" borderId="0" xfId="68" applyNumberFormat="1" applyFont="1" applyFill="1">
      <alignment/>
      <protection/>
    </xf>
    <xf numFmtId="0" fontId="28" fillId="34" borderId="0" xfId="68" applyFont="1" applyFill="1">
      <alignment/>
      <protection/>
    </xf>
    <xf numFmtId="0" fontId="11" fillId="34" borderId="42" xfId="68" applyFont="1" applyFill="1" applyBorder="1" applyAlignment="1">
      <alignment horizontal="center" vertical="center" shrinkToFit="1"/>
      <protection/>
    </xf>
    <xf numFmtId="3" fontId="12" fillId="34" borderId="42" xfId="68" applyNumberFormat="1" applyFont="1" applyFill="1" applyBorder="1" applyAlignment="1">
      <alignment vertical="center"/>
      <protection/>
    </xf>
    <xf numFmtId="0" fontId="12" fillId="34" borderId="47" xfId="68" applyFont="1" applyFill="1" applyBorder="1" applyAlignment="1">
      <alignment vertical="center" shrinkToFit="1"/>
      <protection/>
    </xf>
    <xf numFmtId="0" fontId="24" fillId="34" borderId="41" xfId="68" applyFont="1" applyFill="1" applyBorder="1" applyAlignment="1">
      <alignment horizontal="center" vertical="center"/>
      <protection/>
    </xf>
    <xf numFmtId="179" fontId="23" fillId="34" borderId="41" xfId="68" applyNumberFormat="1" applyFont="1" applyFill="1" applyBorder="1" applyAlignment="1">
      <alignment horizontal="right" vertical="center"/>
      <protection/>
    </xf>
    <xf numFmtId="193" fontId="23" fillId="34" borderId="41" xfId="68" applyNumberFormat="1" applyFont="1" applyFill="1" applyBorder="1" applyAlignment="1">
      <alignment horizontal="right" vertical="center"/>
      <protection/>
    </xf>
    <xf numFmtId="0" fontId="17" fillId="34" borderId="69" xfId="0" applyFont="1" applyFill="1" applyBorder="1" applyAlignment="1">
      <alignment horizontal="center" vertical="center" wrapText="1"/>
    </xf>
    <xf numFmtId="0" fontId="17" fillId="34" borderId="13" xfId="68" applyFont="1" applyFill="1" applyBorder="1" applyAlignment="1">
      <alignment horizontal="center" vertical="center" wrapText="1"/>
      <protection/>
    </xf>
    <xf numFmtId="179" fontId="19" fillId="34" borderId="10" xfId="68" applyNumberFormat="1" applyFont="1" applyFill="1" applyBorder="1" applyAlignment="1">
      <alignment horizontal="center" vertical="center"/>
      <protection/>
    </xf>
    <xf numFmtId="0" fontId="7" fillId="34" borderId="0" xfId="68" applyFont="1" applyFill="1" applyBorder="1">
      <alignment/>
      <protection/>
    </xf>
    <xf numFmtId="179" fontId="19" fillId="34" borderId="21" xfId="68" applyNumberFormat="1" applyFont="1" applyFill="1" applyBorder="1" applyAlignment="1">
      <alignment horizontal="center" vertical="center"/>
      <protection/>
    </xf>
    <xf numFmtId="179" fontId="17" fillId="34" borderId="21" xfId="68" applyNumberFormat="1" applyFont="1" applyFill="1" applyBorder="1" applyAlignment="1">
      <alignment horizontal="center" vertical="center"/>
      <protection/>
    </xf>
    <xf numFmtId="179" fontId="17" fillId="34" borderId="10" xfId="0" applyNumberFormat="1" applyFont="1" applyFill="1" applyBorder="1" applyAlignment="1">
      <alignment horizontal="center" vertical="center"/>
    </xf>
    <xf numFmtId="179" fontId="17" fillId="34" borderId="70" xfId="0" applyNumberFormat="1" applyFont="1" applyFill="1" applyBorder="1" applyAlignment="1">
      <alignment horizontal="center" vertical="center"/>
    </xf>
    <xf numFmtId="179" fontId="17" fillId="34" borderId="21" xfId="0" applyNumberFormat="1" applyFont="1" applyFill="1" applyBorder="1" applyAlignment="1">
      <alignment horizontal="center" vertical="center"/>
    </xf>
    <xf numFmtId="179" fontId="35" fillId="34" borderId="10" xfId="68" applyNumberFormat="1" applyFont="1" applyFill="1" applyBorder="1" applyAlignment="1">
      <alignment horizontal="center" vertical="center"/>
      <protection/>
    </xf>
    <xf numFmtId="179" fontId="7" fillId="34" borderId="10" xfId="68" applyNumberFormat="1" applyFont="1" applyFill="1" applyBorder="1" applyAlignment="1">
      <alignment horizontal="center" vertical="center"/>
      <protection/>
    </xf>
    <xf numFmtId="179" fontId="7" fillId="34" borderId="13" xfId="68" applyNumberFormat="1" applyFont="1" applyFill="1" applyBorder="1" applyAlignment="1">
      <alignment horizontal="center" vertical="center"/>
      <protection/>
    </xf>
    <xf numFmtId="0" fontId="95" fillId="34" borderId="69" xfId="68" applyFont="1" applyFill="1" applyBorder="1" applyAlignment="1">
      <alignment horizontal="center" vertical="center" wrapText="1"/>
      <protection/>
    </xf>
    <xf numFmtId="179" fontId="35" fillId="34" borderId="21" xfId="68" applyNumberFormat="1" applyFont="1" applyFill="1" applyBorder="1" applyAlignment="1">
      <alignment horizontal="center" vertical="center"/>
      <protection/>
    </xf>
    <xf numFmtId="179" fontId="7" fillId="34" borderId="21" xfId="68" applyNumberFormat="1" applyFont="1" applyFill="1" applyBorder="1" applyAlignment="1">
      <alignment horizontal="center" vertical="center"/>
      <protection/>
    </xf>
    <xf numFmtId="179" fontId="17" fillId="34" borderId="71" xfId="68" applyNumberFormat="1" applyFont="1" applyFill="1" applyBorder="1" applyAlignment="1">
      <alignment horizontal="center" vertical="center"/>
      <protection/>
    </xf>
    <xf numFmtId="179" fontId="17" fillId="34" borderId="11" xfId="68" applyNumberFormat="1" applyFont="1" applyFill="1" applyBorder="1" applyAlignment="1">
      <alignment horizontal="center" vertical="center"/>
      <protection/>
    </xf>
    <xf numFmtId="0" fontId="95" fillId="34" borderId="13" xfId="68" applyFont="1" applyFill="1" applyBorder="1" applyAlignment="1">
      <alignment horizontal="center" vertical="center" wrapText="1"/>
      <protection/>
    </xf>
    <xf numFmtId="0" fontId="17" fillId="34" borderId="0" xfId="68" applyFont="1" applyFill="1" applyBorder="1">
      <alignment/>
      <protection/>
    </xf>
    <xf numFmtId="0" fontId="51" fillId="33" borderId="47" xfId="68" applyFont="1" applyFill="1" applyBorder="1" applyAlignment="1">
      <alignment vertical="center" shrinkToFit="1"/>
      <protection/>
    </xf>
    <xf numFmtId="0" fontId="21" fillId="33" borderId="11" xfId="68" applyFont="1" applyFill="1" applyBorder="1" applyAlignment="1">
      <alignment horizontal="left" vertical="center" wrapText="1"/>
      <protection/>
    </xf>
    <xf numFmtId="179" fontId="17" fillId="33" borderId="27" xfId="0" applyNumberFormat="1" applyFont="1" applyFill="1" applyBorder="1" applyAlignment="1">
      <alignment horizontal="right" vertical="center"/>
    </xf>
    <xf numFmtId="0" fontId="114" fillId="33" borderId="11" xfId="68" applyFont="1" applyFill="1" applyBorder="1" applyAlignment="1">
      <alignment vertical="center" wrapText="1"/>
      <protection/>
    </xf>
    <xf numFmtId="0" fontId="17" fillId="34" borderId="11" xfId="0" applyFont="1" applyFill="1" applyBorder="1" applyAlignment="1">
      <alignment horizontal="left" vertical="center" wrapText="1"/>
    </xf>
    <xf numFmtId="0" fontId="17" fillId="34" borderId="13" xfId="68" applyFont="1" applyFill="1" applyBorder="1" applyAlignment="1">
      <alignment horizontal="center" vertical="center" wrapText="1"/>
      <protection/>
    </xf>
    <xf numFmtId="179" fontId="35" fillId="34" borderId="10" xfId="0" applyNumberFormat="1" applyFont="1" applyFill="1" applyBorder="1" applyAlignment="1">
      <alignment horizontal="center" vertical="center"/>
    </xf>
    <xf numFmtId="179" fontId="35" fillId="34" borderId="2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vertical="center"/>
    </xf>
    <xf numFmtId="0" fontId="95" fillId="33" borderId="24" xfId="68" applyFont="1" applyFill="1" applyBorder="1" applyAlignment="1">
      <alignment horizontal="center" vertical="center" wrapText="1"/>
      <protection/>
    </xf>
    <xf numFmtId="0" fontId="95" fillId="33" borderId="23" xfId="68" applyFont="1" applyFill="1" applyBorder="1" applyAlignment="1">
      <alignment horizontal="center" vertical="center" wrapText="1"/>
      <protection/>
    </xf>
    <xf numFmtId="0" fontId="17" fillId="34" borderId="14" xfId="68" applyFont="1" applyFill="1" applyBorder="1" applyAlignment="1">
      <alignment horizontal="center" vertical="center" wrapText="1"/>
      <protection/>
    </xf>
    <xf numFmtId="179" fontId="19" fillId="34" borderId="70" xfId="0" applyNumberFormat="1" applyFont="1" applyFill="1" applyBorder="1" applyAlignment="1">
      <alignment horizontal="center" vertical="center"/>
    </xf>
    <xf numFmtId="179" fontId="19" fillId="34" borderId="10" xfId="0" applyNumberFormat="1" applyFont="1" applyFill="1" applyBorder="1" applyAlignment="1">
      <alignment horizontal="center" vertical="center"/>
    </xf>
    <xf numFmtId="3" fontId="27" fillId="34" borderId="61" xfId="68" applyNumberFormat="1" applyFont="1" applyFill="1" applyBorder="1" applyAlignment="1">
      <alignment vertical="center"/>
      <protection/>
    </xf>
    <xf numFmtId="3" fontId="55" fillId="34" borderId="61" xfId="68" applyNumberFormat="1" applyFont="1" applyFill="1" applyBorder="1" applyAlignment="1">
      <alignment vertical="center"/>
      <protection/>
    </xf>
    <xf numFmtId="179" fontId="24" fillId="34" borderId="41" xfId="68" applyNumberFormat="1" applyFont="1" applyFill="1" applyBorder="1" applyAlignment="1">
      <alignment horizontal="right" vertical="center"/>
      <protection/>
    </xf>
    <xf numFmtId="0" fontId="95" fillId="33" borderId="11" xfId="68" applyNumberFormat="1" applyFont="1" applyFill="1" applyBorder="1" applyAlignment="1">
      <alignment vertical="center" wrapText="1"/>
      <protection/>
    </xf>
    <xf numFmtId="179" fontId="17" fillId="33" borderId="0" xfId="0" applyNumberFormat="1" applyFont="1" applyFill="1" applyBorder="1" applyAlignment="1">
      <alignment horizontal="right" vertical="center"/>
    </xf>
    <xf numFmtId="0" fontId="17" fillId="33" borderId="23" xfId="68" applyFont="1" applyFill="1" applyBorder="1" applyAlignment="1">
      <alignment horizontal="center" vertical="center" shrinkToFit="1"/>
      <protection/>
    </xf>
    <xf numFmtId="0" fontId="17" fillId="33" borderId="15" xfId="68" applyFont="1" applyFill="1" applyBorder="1" applyAlignment="1">
      <alignment horizontal="center" vertical="center" shrinkToFit="1"/>
      <protection/>
    </xf>
    <xf numFmtId="0" fontId="17" fillId="34" borderId="26" xfId="68" applyFont="1" applyFill="1" applyBorder="1" applyAlignment="1">
      <alignment horizontal="center" vertical="center" shrinkToFit="1"/>
      <protection/>
    </xf>
    <xf numFmtId="0" fontId="17" fillId="34" borderId="72" xfId="68" applyFont="1" applyFill="1" applyBorder="1" applyAlignment="1">
      <alignment horizontal="center" vertical="center" shrinkToFit="1"/>
      <protection/>
    </xf>
    <xf numFmtId="184" fontId="19" fillId="33" borderId="29" xfId="68" applyNumberFormat="1" applyFont="1" applyFill="1" applyBorder="1" applyAlignment="1">
      <alignment horizontal="center" vertical="center" shrinkToFit="1"/>
      <protection/>
    </xf>
    <xf numFmtId="0" fontId="0" fillId="0" borderId="40" xfId="0" applyBorder="1" applyAlignment="1">
      <alignment vertical="center" shrinkToFit="1"/>
    </xf>
    <xf numFmtId="184" fontId="0" fillId="0" borderId="16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9" fontId="95" fillId="33" borderId="11" xfId="50" applyNumberFormat="1" applyFont="1" applyFill="1" applyBorder="1" applyAlignment="1">
      <alignment vertical="center" wrapText="1"/>
    </xf>
    <xf numFmtId="3" fontId="54" fillId="34" borderId="73" xfId="68" applyNumberFormat="1" applyFont="1" applyFill="1" applyBorder="1" applyAlignment="1">
      <alignment horizontal="center" vertical="center"/>
      <protection/>
    </xf>
    <xf numFmtId="3" fontId="53" fillId="34" borderId="42" xfId="68" applyNumberFormat="1" applyFont="1" applyFill="1" applyBorder="1" applyAlignment="1">
      <alignment horizontal="center" vertical="center"/>
      <protection/>
    </xf>
    <xf numFmtId="10" fontId="95" fillId="33" borderId="35" xfId="68" applyNumberFormat="1" applyFont="1" applyFill="1" applyBorder="1" applyAlignment="1">
      <alignment horizontal="center" vertical="center" wrapText="1"/>
      <protection/>
    </xf>
    <xf numFmtId="0" fontId="53" fillId="34" borderId="42" xfId="68" applyFont="1" applyFill="1" applyBorder="1" applyAlignment="1">
      <alignment horizontal="center" vertical="center" shrinkToFit="1"/>
      <protection/>
    </xf>
    <xf numFmtId="0" fontId="54" fillId="34" borderId="73" xfId="68" applyFont="1" applyFill="1" applyBorder="1" applyAlignment="1">
      <alignment horizontal="center" vertical="center" shrinkToFit="1"/>
      <protection/>
    </xf>
    <xf numFmtId="0" fontId="54" fillId="34" borderId="74" xfId="68" applyFont="1" applyFill="1" applyBorder="1" applyAlignment="1">
      <alignment horizontal="center" vertical="center" shrinkToFit="1"/>
      <protection/>
    </xf>
    <xf numFmtId="0" fontId="54" fillId="34" borderId="58" xfId="68" applyFont="1" applyFill="1" applyBorder="1" applyAlignment="1">
      <alignment horizontal="center" vertical="center" shrinkToFit="1"/>
      <protection/>
    </xf>
    <xf numFmtId="0" fontId="54" fillId="34" borderId="61" xfId="68" applyFont="1" applyFill="1" applyBorder="1" applyAlignment="1">
      <alignment horizontal="center" vertical="center" shrinkToFit="1"/>
      <protection/>
    </xf>
    <xf numFmtId="3" fontId="54" fillId="34" borderId="61" xfId="68" applyNumberFormat="1" applyFont="1" applyFill="1" applyBorder="1" applyAlignment="1">
      <alignment horizontal="center" vertical="center"/>
      <protection/>
    </xf>
    <xf numFmtId="3" fontId="54" fillId="34" borderId="58" xfId="68" applyNumberFormat="1" applyFont="1" applyFill="1" applyBorder="1" applyAlignment="1">
      <alignment horizontal="center" vertical="center"/>
      <protection/>
    </xf>
    <xf numFmtId="0" fontId="24" fillId="34" borderId="41" xfId="68" applyFont="1" applyFill="1" applyBorder="1" applyAlignment="1">
      <alignment horizontal="center" vertical="center" wrapText="1"/>
      <protection/>
    </xf>
    <xf numFmtId="193" fontId="24" fillId="34" borderId="41" xfId="68" applyNumberFormat="1" applyFont="1" applyFill="1" applyBorder="1" applyAlignment="1">
      <alignment horizontal="right" vertical="center"/>
      <protection/>
    </xf>
    <xf numFmtId="0" fontId="114" fillId="33" borderId="11" xfId="68" applyFont="1" applyFill="1" applyBorder="1">
      <alignment/>
      <protection/>
    </xf>
    <xf numFmtId="0" fontId="114" fillId="33" borderId="11" xfId="68" applyFont="1" applyFill="1" applyBorder="1" applyAlignment="1">
      <alignment horizontal="center" vertical="center" wrapText="1"/>
      <protection/>
    </xf>
    <xf numFmtId="3" fontId="17" fillId="33" borderId="0" xfId="0" applyNumberFormat="1" applyFont="1" applyFill="1" applyBorder="1" applyAlignment="1">
      <alignment vertical="center" wrapText="1"/>
    </xf>
    <xf numFmtId="0" fontId="17" fillId="34" borderId="11" xfId="68" applyFont="1" applyFill="1" applyBorder="1" applyAlignment="1">
      <alignment horizontal="left" vertical="center" wrapText="1"/>
      <protection/>
    </xf>
    <xf numFmtId="0" fontId="46" fillId="33" borderId="11" xfId="68" applyFont="1" applyFill="1" applyBorder="1" applyAlignment="1">
      <alignment horizontal="left" vertical="center" wrapText="1"/>
      <protection/>
    </xf>
    <xf numFmtId="179" fontId="17" fillId="34" borderId="10" xfId="68" applyNumberFormat="1" applyFont="1" applyFill="1" applyBorder="1" applyAlignment="1">
      <alignment horizontal="right" vertical="center" shrinkToFit="1"/>
      <protection/>
    </xf>
    <xf numFmtId="179" fontId="111" fillId="0" borderId="21" xfId="0" applyNumberFormat="1" applyFont="1" applyBorder="1" applyAlignment="1">
      <alignment horizontal="right" vertical="center" shrinkToFit="1"/>
    </xf>
    <xf numFmtId="0" fontId="96" fillId="33" borderId="23" xfId="68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179" fontId="7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center" vertical="center"/>
    </xf>
    <xf numFmtId="179" fontId="7" fillId="34" borderId="2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left" vertical="center" wrapText="1"/>
    </xf>
    <xf numFmtId="41" fontId="17" fillId="33" borderId="17" xfId="50" applyFont="1" applyFill="1" applyBorder="1" applyAlignment="1">
      <alignment horizontal="right" vertical="center"/>
    </xf>
    <xf numFmtId="10" fontId="17" fillId="33" borderId="18" xfId="68" applyNumberFormat="1" applyFont="1" applyFill="1" applyBorder="1" applyAlignment="1">
      <alignment horizontal="right" vertical="center" wrapText="1"/>
      <protection/>
    </xf>
    <xf numFmtId="0" fontId="7" fillId="33" borderId="16" xfId="68" applyFont="1" applyFill="1" applyBorder="1">
      <alignment/>
      <protection/>
    </xf>
    <xf numFmtId="0" fontId="7" fillId="34" borderId="11" xfId="0" applyFont="1" applyFill="1" applyBorder="1" applyAlignment="1">
      <alignment horizontal="left" vertical="center" wrapText="1"/>
    </xf>
    <xf numFmtId="178" fontId="95" fillId="33" borderId="10" xfId="68" applyNumberFormat="1" applyFont="1" applyFill="1" applyBorder="1" applyAlignment="1">
      <alignment horizontal="right" vertical="center" wrapText="1"/>
      <protection/>
    </xf>
    <xf numFmtId="178" fontId="95" fillId="33" borderId="10" xfId="68" applyNumberFormat="1" applyFont="1" applyFill="1" applyBorder="1" applyAlignment="1" applyProtection="1">
      <alignment horizontal="right" vertical="center"/>
      <protection/>
    </xf>
    <xf numFmtId="179" fontId="95" fillId="33" borderId="10" xfId="68" applyNumberFormat="1" applyFont="1" applyFill="1" applyBorder="1" applyAlignment="1">
      <alignment horizontal="right" vertical="center" wrapText="1"/>
      <protection/>
    </xf>
    <xf numFmtId="0" fontId="10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13" fillId="33" borderId="0" xfId="68" applyFont="1" applyFill="1" applyAlignment="1">
      <alignment horizontal="center" vertical="center" shrinkToFit="1"/>
      <protection/>
    </xf>
    <xf numFmtId="0" fontId="33" fillId="0" borderId="0" xfId="68" applyFont="1" applyAlignment="1">
      <alignment vertical="center"/>
      <protection/>
    </xf>
    <xf numFmtId="0" fontId="54" fillId="34" borderId="57" xfId="68" applyFont="1" applyFill="1" applyBorder="1" applyAlignment="1">
      <alignment horizontal="center" vertical="center" shrinkToFit="1"/>
      <protection/>
    </xf>
    <xf numFmtId="0" fontId="54" fillId="34" borderId="60" xfId="68" applyFont="1" applyFill="1" applyBorder="1" applyAlignment="1">
      <alignment horizontal="center" vertical="center" shrinkToFit="1"/>
      <protection/>
    </xf>
    <xf numFmtId="0" fontId="11" fillId="34" borderId="24" xfId="68" applyFont="1" applyFill="1" applyBorder="1" applyAlignment="1">
      <alignment horizontal="center" vertical="center" shrinkToFit="1"/>
      <protection/>
    </xf>
    <xf numFmtId="0" fontId="11" fillId="34" borderId="23" xfId="68" applyFont="1" applyFill="1" applyBorder="1" applyAlignment="1">
      <alignment horizontal="center" vertical="center" shrinkToFit="1"/>
      <protection/>
    </xf>
    <xf numFmtId="0" fontId="11" fillId="34" borderId="75" xfId="68" applyFont="1" applyFill="1" applyBorder="1" applyAlignment="1">
      <alignment horizontal="center" vertical="center" shrinkToFit="1"/>
      <protection/>
    </xf>
    <xf numFmtId="0" fontId="54" fillId="34" borderId="76" xfId="68" applyFont="1" applyFill="1" applyBorder="1" applyAlignment="1">
      <alignment horizontal="center" vertical="center" shrinkToFit="1"/>
      <protection/>
    </xf>
    <xf numFmtId="0" fontId="54" fillId="34" borderId="77" xfId="68" applyFont="1" applyFill="1" applyBorder="1" applyAlignment="1">
      <alignment horizontal="center" vertical="center" shrinkToFit="1"/>
      <protection/>
    </xf>
    <xf numFmtId="0" fontId="54" fillId="34" borderId="78" xfId="68" applyFont="1" applyFill="1" applyBorder="1" applyAlignment="1">
      <alignment horizontal="center" vertical="center" shrinkToFit="1"/>
      <protection/>
    </xf>
    <xf numFmtId="3" fontId="54" fillId="34" borderId="73" xfId="68" applyNumberFormat="1" applyFont="1" applyFill="1" applyBorder="1" applyAlignment="1">
      <alignment horizontal="center" vertical="center"/>
      <protection/>
    </xf>
    <xf numFmtId="0" fontId="33" fillId="34" borderId="61" xfId="68" applyFont="1" applyFill="1" applyBorder="1" applyAlignment="1">
      <alignment horizontal="center" vertical="center"/>
      <protection/>
    </xf>
    <xf numFmtId="3" fontId="54" fillId="34" borderId="79" xfId="68" applyNumberFormat="1" applyFont="1" applyFill="1" applyBorder="1" applyAlignment="1">
      <alignment horizontal="center" vertical="center"/>
      <protection/>
    </xf>
    <xf numFmtId="3" fontId="54" fillId="34" borderId="78" xfId="68" applyNumberFormat="1" applyFont="1" applyFill="1" applyBorder="1" applyAlignment="1">
      <alignment horizontal="center" vertical="center"/>
      <protection/>
    </xf>
    <xf numFmtId="0" fontId="36" fillId="33" borderId="0" xfId="68" applyFont="1" applyFill="1" applyAlignment="1">
      <alignment horizontal="center" vertical="center" shrinkToFit="1"/>
      <protection/>
    </xf>
    <xf numFmtId="0" fontId="0" fillId="0" borderId="0" xfId="68" applyAlignment="1">
      <alignment vertical="center"/>
      <protection/>
    </xf>
    <xf numFmtId="0" fontId="53" fillId="34" borderId="42" xfId="68" applyFont="1" applyFill="1" applyBorder="1" applyAlignment="1">
      <alignment horizontal="center" vertical="center"/>
      <protection/>
    </xf>
    <xf numFmtId="0" fontId="28" fillId="34" borderId="24" xfId="68" applyFont="1" applyFill="1" applyBorder="1" applyAlignment="1">
      <alignment horizontal="center" vertical="center" shrinkToFit="1"/>
      <protection/>
    </xf>
    <xf numFmtId="0" fontId="28" fillId="34" borderId="23" xfId="68" applyFont="1" applyFill="1" applyBorder="1" applyAlignment="1">
      <alignment horizontal="center" vertical="center" shrinkToFit="1"/>
      <protection/>
    </xf>
    <xf numFmtId="0" fontId="28" fillId="34" borderId="75" xfId="68" applyFont="1" applyFill="1" applyBorder="1" applyAlignment="1">
      <alignment horizontal="center" vertical="center" shrinkToFit="1"/>
      <protection/>
    </xf>
    <xf numFmtId="0" fontId="28" fillId="34" borderId="0" xfId="68" applyFont="1" applyFill="1" applyAlignment="1">
      <alignment horizontal="center" vertical="center"/>
      <protection/>
    </xf>
    <xf numFmtId="0" fontId="53" fillId="34" borderId="42" xfId="68" applyFont="1" applyFill="1" applyBorder="1" applyAlignment="1">
      <alignment horizontal="center" vertical="center" shrinkToFit="1"/>
      <protection/>
    </xf>
    <xf numFmtId="3" fontId="53" fillId="34" borderId="42" xfId="68" applyNumberFormat="1" applyFont="1" applyFill="1" applyBorder="1" applyAlignment="1">
      <alignment horizontal="center" vertical="center"/>
      <protection/>
    </xf>
    <xf numFmtId="0" fontId="23" fillId="34" borderId="41" xfId="68" applyFont="1" applyFill="1" applyBorder="1" applyAlignment="1">
      <alignment horizontal="center" vertical="center"/>
      <protection/>
    </xf>
    <xf numFmtId="179" fontId="24" fillId="34" borderId="41" xfId="68" applyNumberFormat="1" applyFont="1" applyFill="1" applyBorder="1" applyAlignment="1">
      <alignment horizontal="center" vertical="center"/>
      <protection/>
    </xf>
    <xf numFmtId="0" fontId="24" fillId="34" borderId="41" xfId="68" applyFont="1" applyFill="1" applyBorder="1" applyAlignment="1">
      <alignment horizontal="center" vertical="center"/>
      <protection/>
    </xf>
    <xf numFmtId="0" fontId="26" fillId="33" borderId="0" xfId="68" applyFont="1" applyFill="1" applyAlignment="1">
      <alignment horizontal="center" vertical="center"/>
      <protection/>
    </xf>
    <xf numFmtId="0" fontId="25" fillId="0" borderId="0" xfId="68" applyFont="1" applyAlignment="1">
      <alignment horizontal="center"/>
      <protection/>
    </xf>
    <xf numFmtId="0" fontId="7" fillId="34" borderId="13" xfId="0" applyNumberFormat="1" applyFont="1" applyFill="1" applyBorder="1" applyAlignment="1">
      <alignment horizontal="center" vertical="center" wrapText="1"/>
    </xf>
    <xf numFmtId="41" fontId="17" fillId="33" borderId="35" xfId="49" applyFont="1" applyFill="1" applyBorder="1" applyAlignment="1">
      <alignment horizontal="right" vertical="center"/>
    </xf>
    <xf numFmtId="41" fontId="17" fillId="34" borderId="21" xfId="49" applyFont="1" applyFill="1" applyBorder="1" applyAlignment="1">
      <alignment horizontal="right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vertical="center" wrapText="1"/>
    </xf>
    <xf numFmtId="0" fontId="17" fillId="33" borderId="30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10" fontId="41" fillId="33" borderId="35" xfId="0" applyNumberFormat="1" applyFont="1" applyFill="1" applyBorder="1" applyAlignment="1">
      <alignment horizontal="center" vertical="center" wrapText="1"/>
    </xf>
    <xf numFmtId="10" fontId="17" fillId="33" borderId="21" xfId="0" applyNumberFormat="1" applyFont="1" applyFill="1" applyBorder="1" applyAlignment="1">
      <alignment horizontal="center" vertical="center"/>
    </xf>
    <xf numFmtId="182" fontId="17" fillId="34" borderId="13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 wrapText="1"/>
    </xf>
    <xf numFmtId="179" fontId="17" fillId="33" borderId="35" xfId="0" applyNumberFormat="1" applyFont="1" applyFill="1" applyBorder="1" applyAlignment="1">
      <alignment horizontal="right" vertical="center"/>
    </xf>
    <xf numFmtId="179" fontId="17" fillId="34" borderId="21" xfId="0" applyNumberFormat="1" applyFont="1" applyFill="1" applyBorder="1" applyAlignment="1">
      <alignment horizontal="right" vertical="center"/>
    </xf>
    <xf numFmtId="0" fontId="17" fillId="34" borderId="69" xfId="0" applyFont="1" applyFill="1" applyBorder="1" applyAlignment="1">
      <alignment horizontal="center" vertical="center" wrapText="1"/>
    </xf>
    <xf numFmtId="179" fontId="17" fillId="34" borderId="15" xfId="0" applyNumberFormat="1" applyFont="1" applyFill="1" applyBorder="1" applyAlignment="1">
      <alignment horizontal="center" vertical="center"/>
    </xf>
    <xf numFmtId="179" fontId="17" fillId="34" borderId="80" xfId="0" applyNumberFormat="1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9" fontId="7" fillId="34" borderId="1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179" fontId="7" fillId="33" borderId="35" xfId="0" applyNumberFormat="1" applyFont="1" applyFill="1" applyBorder="1" applyAlignment="1">
      <alignment horizontal="right" vertical="center"/>
    </xf>
    <xf numFmtId="179" fontId="6" fillId="33" borderId="21" xfId="0" applyNumberFormat="1" applyFont="1" applyFill="1" applyBorder="1" applyAlignment="1">
      <alignment horizontal="right" vertical="center"/>
    </xf>
    <xf numFmtId="0" fontId="42" fillId="33" borderId="40" xfId="0" applyNumberFormat="1" applyFont="1" applyFill="1" applyBorder="1" applyAlignment="1">
      <alignment horizontal="left" vertical="center" wrapText="1"/>
    </xf>
    <xf numFmtId="0" fontId="42" fillId="33" borderId="22" xfId="0" applyNumberFormat="1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2" fillId="33" borderId="40" xfId="0" applyNumberFormat="1" applyFont="1" applyFill="1" applyBorder="1" applyAlignment="1">
      <alignment horizontal="center" vertical="center" wrapText="1"/>
    </xf>
    <xf numFmtId="0" fontId="42" fillId="33" borderId="22" xfId="0" applyNumberFormat="1" applyFont="1" applyFill="1" applyBorder="1" applyAlignment="1">
      <alignment horizontal="center" vertical="center" wrapText="1"/>
    </xf>
    <xf numFmtId="0" fontId="19" fillId="33" borderId="24" xfId="68" applyFont="1" applyFill="1" applyBorder="1" applyAlignment="1">
      <alignment horizontal="center" vertical="center" wrapText="1"/>
      <protection/>
    </xf>
    <xf numFmtId="0" fontId="19" fillId="33" borderId="23" xfId="68" applyFont="1" applyFill="1" applyBorder="1" applyAlignment="1">
      <alignment horizontal="center" vertical="center" wrapText="1"/>
      <protection/>
    </xf>
    <xf numFmtId="179" fontId="17" fillId="34" borderId="10" xfId="68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horizontal="right" vertical="center" shrinkToFit="1"/>
    </xf>
    <xf numFmtId="0" fontId="17" fillId="34" borderId="24" xfId="68" applyFont="1" applyFill="1" applyBorder="1" applyAlignment="1">
      <alignment horizontal="center" vertical="center" wrapText="1"/>
      <protection/>
    </xf>
    <xf numFmtId="0" fontId="17" fillId="34" borderId="23" xfId="68" applyFont="1" applyFill="1" applyBorder="1" applyAlignment="1">
      <alignment horizontal="center" vertical="center" wrapText="1"/>
      <protection/>
    </xf>
    <xf numFmtId="0" fontId="17" fillId="34" borderId="15" xfId="68" applyFont="1" applyFill="1" applyBorder="1" applyAlignment="1">
      <alignment horizontal="center" vertical="center" wrapText="1"/>
      <protection/>
    </xf>
    <xf numFmtId="0" fontId="19" fillId="34" borderId="13" xfId="68" applyFont="1" applyFill="1" applyBorder="1" applyAlignment="1">
      <alignment horizontal="center" vertical="center" wrapText="1"/>
      <protection/>
    </xf>
    <xf numFmtId="0" fontId="17" fillId="34" borderId="13" xfId="68" applyFont="1" applyFill="1" applyBorder="1" applyAlignment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19" fillId="33" borderId="34" xfId="68" applyFont="1" applyFill="1" applyBorder="1" applyAlignment="1">
      <alignment horizontal="center" vertical="center" wrapText="1"/>
      <protection/>
    </xf>
    <xf numFmtId="0" fontId="19" fillId="33" borderId="81" xfId="68" applyFont="1" applyFill="1" applyBorder="1" applyAlignment="1">
      <alignment horizontal="center" vertical="center" wrapText="1"/>
      <protection/>
    </xf>
    <xf numFmtId="0" fontId="19" fillId="34" borderId="18" xfId="68" applyFont="1" applyFill="1" applyBorder="1" applyAlignment="1">
      <alignment horizontal="center" vertical="center" wrapText="1"/>
      <protection/>
    </xf>
    <xf numFmtId="0" fontId="17" fillId="34" borderId="33" xfId="68" applyFont="1" applyFill="1" applyBorder="1" applyAlignment="1">
      <alignment horizontal="center" vertical="center" wrapText="1"/>
      <protection/>
    </xf>
    <xf numFmtId="179" fontId="17" fillId="34" borderId="13" xfId="68" applyNumberFormat="1" applyFont="1" applyFill="1" applyBorder="1" applyAlignment="1">
      <alignment horizontal="center" vertical="center"/>
      <protection/>
    </xf>
    <xf numFmtId="0" fontId="17" fillId="34" borderId="10" xfId="68" applyNumberFormat="1" applyFont="1" applyFill="1" applyBorder="1" applyAlignment="1">
      <alignment horizontal="center" vertical="center" wrapText="1"/>
      <protection/>
    </xf>
    <xf numFmtId="0" fontId="17" fillId="34" borderId="21" xfId="68" applyNumberFormat="1" applyFont="1" applyFill="1" applyBorder="1" applyAlignment="1">
      <alignment horizontal="center" vertical="center" wrapText="1"/>
      <protection/>
    </xf>
    <xf numFmtId="0" fontId="7" fillId="34" borderId="13" xfId="68" applyFont="1" applyFill="1" applyBorder="1" applyAlignment="1">
      <alignment horizontal="center" vertical="center" wrapText="1"/>
      <protection/>
    </xf>
    <xf numFmtId="179" fontId="7" fillId="34" borderId="13" xfId="68" applyNumberFormat="1" applyFont="1" applyFill="1" applyBorder="1" applyAlignment="1">
      <alignment horizontal="center" vertical="center"/>
      <protection/>
    </xf>
    <xf numFmtId="182" fontId="95" fillId="34" borderId="82" xfId="68" applyNumberFormat="1" applyFont="1" applyFill="1" applyBorder="1" applyAlignment="1">
      <alignment horizontal="center" vertical="center" wrapText="1"/>
      <protection/>
    </xf>
    <xf numFmtId="182" fontId="95" fillId="34" borderId="69" xfId="68" applyNumberFormat="1" applyFont="1" applyFill="1" applyBorder="1" applyAlignment="1">
      <alignment horizontal="center" vertical="center" wrapText="1"/>
      <protection/>
    </xf>
    <xf numFmtId="10" fontId="95" fillId="33" borderId="35" xfId="68" applyNumberFormat="1" applyFont="1" applyFill="1" applyBorder="1" applyAlignment="1">
      <alignment horizontal="center" vertical="center" wrapText="1"/>
      <protection/>
    </xf>
    <xf numFmtId="10" fontId="95" fillId="0" borderId="21" xfId="68" applyNumberFormat="1" applyFont="1" applyBorder="1" applyAlignment="1">
      <alignment horizontal="center" vertical="center"/>
      <protection/>
    </xf>
    <xf numFmtId="41" fontId="95" fillId="33" borderId="35" xfId="52" applyFont="1" applyFill="1" applyBorder="1" applyAlignment="1">
      <alignment horizontal="right" vertical="center"/>
    </xf>
    <xf numFmtId="41" fontId="95" fillId="33" borderId="21" xfId="52" applyFont="1" applyFill="1" applyBorder="1" applyAlignment="1">
      <alignment horizontal="right" vertical="center"/>
    </xf>
    <xf numFmtId="179" fontId="95" fillId="33" borderId="35" xfId="68" applyNumberFormat="1" applyFont="1" applyFill="1" applyBorder="1" applyAlignment="1">
      <alignment horizontal="right" vertical="center"/>
      <protection/>
    </xf>
    <xf numFmtId="179" fontId="95" fillId="0" borderId="21" xfId="68" applyNumberFormat="1" applyFont="1" applyBorder="1" applyAlignment="1">
      <alignment horizontal="right" vertical="center"/>
      <protection/>
    </xf>
    <xf numFmtId="179" fontId="95" fillId="33" borderId="21" xfId="68" applyNumberFormat="1" applyFont="1" applyFill="1" applyBorder="1" applyAlignment="1">
      <alignment horizontal="right" vertical="center"/>
      <protection/>
    </xf>
    <xf numFmtId="0" fontId="95" fillId="34" borderId="13" xfId="68" applyFont="1" applyFill="1" applyBorder="1" applyAlignment="1">
      <alignment horizontal="center" vertical="center" wrapText="1"/>
      <protection/>
    </xf>
    <xf numFmtId="0" fontId="95" fillId="34" borderId="13" xfId="68" applyNumberFormat="1" applyFont="1" applyFill="1" applyBorder="1" applyAlignment="1">
      <alignment horizontal="center" vertical="center" wrapText="1"/>
      <protection/>
    </xf>
    <xf numFmtId="0" fontId="35" fillId="34" borderId="13" xfId="68" applyFont="1" applyFill="1" applyBorder="1" applyAlignment="1">
      <alignment horizontal="center" vertical="center" wrapText="1"/>
      <protection/>
    </xf>
    <xf numFmtId="0" fontId="96" fillId="0" borderId="28" xfId="68" applyFont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6" fillId="0" borderId="23" xfId="68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96" fillId="0" borderId="23" xfId="68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96" fillId="0" borderId="26" xfId="6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96" fillId="33" borderId="81" xfId="68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6" fillId="33" borderId="23" xfId="68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6" fillId="0" borderId="83" xfId="68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0" fontId="17" fillId="33" borderId="35" xfId="68" applyNumberFormat="1" applyFont="1" applyFill="1" applyBorder="1" applyAlignment="1">
      <alignment horizontal="left" vertical="center" wrapText="1"/>
      <protection/>
    </xf>
    <xf numFmtId="10" fontId="17" fillId="33" borderId="21" xfId="68" applyNumberFormat="1" applyFont="1" applyFill="1" applyBorder="1" applyAlignment="1">
      <alignment horizontal="left" vertical="center"/>
      <protection/>
    </xf>
    <xf numFmtId="178" fontId="17" fillId="33" borderId="35" xfId="68" applyNumberFormat="1" applyFont="1" applyFill="1" applyBorder="1" applyAlignment="1">
      <alignment horizontal="right" vertical="center" wrapText="1"/>
      <protection/>
    </xf>
    <xf numFmtId="178" fontId="17" fillId="33" borderId="21" xfId="68" applyNumberFormat="1" applyFont="1" applyFill="1" applyBorder="1" applyAlignment="1">
      <alignment horizontal="right" vertical="center" wrapText="1"/>
      <protection/>
    </xf>
    <xf numFmtId="179" fontId="17" fillId="33" borderId="35" xfId="68" applyNumberFormat="1" applyFont="1" applyFill="1" applyBorder="1" applyAlignment="1">
      <alignment horizontal="right" vertical="center" shrinkToFit="1"/>
      <protection/>
    </xf>
    <xf numFmtId="179" fontId="17" fillId="33" borderId="21" xfId="68" applyNumberFormat="1" applyFont="1" applyFill="1" applyBorder="1" applyAlignment="1">
      <alignment horizontal="right" vertical="center" shrinkToFit="1"/>
      <protection/>
    </xf>
    <xf numFmtId="0" fontId="19" fillId="0" borderId="23" xfId="68" applyFont="1" applyBorder="1" applyAlignment="1">
      <alignment horizontal="center" vertical="center" wrapText="1"/>
      <protection/>
    </xf>
    <xf numFmtId="0" fontId="19" fillId="33" borderId="28" xfId="68" applyFont="1" applyFill="1" applyBorder="1" applyAlignment="1">
      <alignment horizontal="center" vertical="center" wrapText="1"/>
      <protection/>
    </xf>
    <xf numFmtId="0" fontId="19" fillId="33" borderId="29" xfId="68" applyFont="1" applyFill="1" applyBorder="1" applyAlignment="1">
      <alignment horizontal="center" vertical="center" wrapText="1"/>
      <protection/>
    </xf>
    <xf numFmtId="0" fontId="19" fillId="33" borderId="30" xfId="68" applyFont="1" applyFill="1" applyBorder="1" applyAlignment="1">
      <alignment vertical="center" wrapText="1"/>
      <protection/>
    </xf>
    <xf numFmtId="0" fontId="19" fillId="33" borderId="16" xfId="68" applyFont="1" applyFill="1" applyBorder="1" applyAlignment="1">
      <alignment vertical="center" wrapText="1"/>
      <protection/>
    </xf>
    <xf numFmtId="0" fontId="17" fillId="34" borderId="10" xfId="68" applyFont="1" applyFill="1" applyBorder="1" applyAlignment="1">
      <alignment horizontal="center" vertical="center" wrapText="1"/>
      <protection/>
    </xf>
    <xf numFmtId="0" fontId="17" fillId="34" borderId="21" xfId="68" applyFont="1" applyFill="1" applyBorder="1" applyAlignment="1">
      <alignment horizontal="center" vertical="center" wrapText="1"/>
      <protection/>
    </xf>
    <xf numFmtId="179" fontId="7" fillId="34" borderId="10" xfId="0" applyNumberFormat="1" applyFont="1" applyFill="1" applyBorder="1" applyAlignment="1">
      <alignment horizontal="center" vertical="center"/>
    </xf>
    <xf numFmtId="179" fontId="7" fillId="34" borderId="21" xfId="0" applyNumberFormat="1" applyFont="1" applyFill="1" applyBorder="1" applyAlignment="1">
      <alignment horizontal="center" vertical="center"/>
    </xf>
    <xf numFmtId="182" fontId="17" fillId="34" borderId="82" xfId="68" applyNumberFormat="1" applyFont="1" applyFill="1" applyBorder="1" applyAlignment="1">
      <alignment horizontal="center" vertical="center" wrapText="1"/>
      <protection/>
    </xf>
    <xf numFmtId="182" fontId="17" fillId="34" borderId="69" xfId="68" applyNumberFormat="1" applyFont="1" applyFill="1" applyBorder="1" applyAlignment="1">
      <alignment horizontal="center" vertical="center" wrapText="1"/>
      <protection/>
    </xf>
    <xf numFmtId="0" fontId="17" fillId="34" borderId="13" xfId="68" applyNumberFormat="1" applyFont="1" applyFill="1" applyBorder="1" applyAlignment="1">
      <alignment horizontal="center" vertical="center" wrapText="1"/>
      <protection/>
    </xf>
    <xf numFmtId="41" fontId="17" fillId="33" borderId="35" xfId="50" applyFont="1" applyFill="1" applyBorder="1" applyAlignment="1">
      <alignment horizontal="right" vertical="center"/>
    </xf>
    <xf numFmtId="41" fontId="17" fillId="0" borderId="21" xfId="50" applyFont="1" applyBorder="1" applyAlignment="1">
      <alignment horizontal="right" vertical="center"/>
    </xf>
    <xf numFmtId="10" fontId="17" fillId="33" borderId="40" xfId="68" applyNumberFormat="1" applyFont="1" applyFill="1" applyBorder="1" applyAlignment="1">
      <alignment horizontal="right" vertical="center" wrapText="1"/>
      <protection/>
    </xf>
    <xf numFmtId="10" fontId="17" fillId="0" borderId="22" xfId="68" applyNumberFormat="1" applyFont="1" applyBorder="1" applyAlignment="1">
      <alignment horizontal="right" vertical="center"/>
      <protection/>
    </xf>
    <xf numFmtId="0" fontId="19" fillId="33" borderId="35" xfId="68" applyFont="1" applyFill="1" applyBorder="1" applyAlignment="1">
      <alignment horizontal="center" vertical="center" wrapText="1"/>
      <protection/>
    </xf>
    <xf numFmtId="0" fontId="19" fillId="0" borderId="35" xfId="68" applyFont="1" applyBorder="1" applyAlignment="1">
      <alignment horizontal="center" vertical="center" wrapText="1"/>
      <protection/>
    </xf>
    <xf numFmtId="0" fontId="19" fillId="0" borderId="21" xfId="68" applyFont="1" applyBorder="1" applyAlignment="1">
      <alignment vertical="center" wrapText="1"/>
      <protection/>
    </xf>
    <xf numFmtId="0" fontId="17" fillId="33" borderId="85" xfId="68" applyFont="1" applyFill="1" applyBorder="1" applyAlignment="1">
      <alignment horizontal="center" vertical="center" wrapText="1"/>
      <protection/>
    </xf>
    <xf numFmtId="41" fontId="17" fillId="33" borderId="86" xfId="50" applyFont="1" applyFill="1" applyBorder="1" applyAlignment="1">
      <alignment horizontal="right" vertical="center"/>
    </xf>
    <xf numFmtId="179" fontId="17" fillId="33" borderId="35" xfId="68" applyNumberFormat="1" applyFont="1" applyFill="1" applyBorder="1" applyAlignment="1">
      <alignment horizontal="right" vertical="center"/>
      <protection/>
    </xf>
    <xf numFmtId="179" fontId="17" fillId="33" borderId="86" xfId="68" applyNumberFormat="1" applyFont="1" applyFill="1" applyBorder="1" applyAlignment="1">
      <alignment horizontal="right" vertical="center"/>
      <protection/>
    </xf>
    <xf numFmtId="0" fontId="19" fillId="33" borderId="87" xfId="68" applyFont="1" applyFill="1" applyBorder="1" applyAlignment="1">
      <alignment horizontal="center" vertical="center" wrapText="1"/>
      <protection/>
    </xf>
    <xf numFmtId="0" fontId="17" fillId="33" borderId="29" xfId="68" applyFont="1" applyFill="1" applyBorder="1" applyAlignment="1">
      <alignment horizontal="center" vertical="center" wrapText="1"/>
      <protection/>
    </xf>
    <xf numFmtId="0" fontId="17" fillId="33" borderId="88" xfId="68" applyFont="1" applyFill="1" applyBorder="1" applyAlignment="1">
      <alignment vertical="center" wrapText="1"/>
      <protection/>
    </xf>
    <xf numFmtId="0" fontId="17" fillId="33" borderId="89" xfId="68" applyFont="1" applyFill="1" applyBorder="1" applyAlignment="1">
      <alignment vertical="center" wrapText="1"/>
      <protection/>
    </xf>
    <xf numFmtId="10" fontId="17" fillId="33" borderId="90" xfId="68" applyNumberFormat="1" applyFont="1" applyFill="1" applyBorder="1" applyAlignment="1">
      <alignment horizontal="right" vertical="center" wrapText="1"/>
      <protection/>
    </xf>
    <xf numFmtId="10" fontId="17" fillId="33" borderId="91" xfId="68" applyNumberFormat="1" applyFont="1" applyFill="1" applyBorder="1" applyAlignment="1">
      <alignment horizontal="right" vertical="center"/>
      <protection/>
    </xf>
    <xf numFmtId="0" fontId="24" fillId="33" borderId="0" xfId="68" applyFont="1" applyFill="1" applyBorder="1" applyAlignment="1">
      <alignment vertical="center"/>
      <protection/>
    </xf>
    <xf numFmtId="0" fontId="23" fillId="33" borderId="0" xfId="68" applyFont="1" applyFill="1" applyBorder="1" applyAlignment="1">
      <alignment vertical="center"/>
      <protection/>
    </xf>
    <xf numFmtId="179" fontId="7" fillId="34" borderId="10" xfId="68" applyNumberFormat="1" applyFont="1" applyFill="1" applyBorder="1" applyAlignment="1">
      <alignment horizontal="center" vertical="center"/>
      <protection/>
    </xf>
    <xf numFmtId="179" fontId="7" fillId="34" borderId="21" xfId="68" applyNumberFormat="1" applyFont="1" applyFill="1" applyBorder="1" applyAlignment="1">
      <alignment horizontal="center" vertical="center"/>
      <protection/>
    </xf>
    <xf numFmtId="0" fontId="96" fillId="33" borderId="29" xfId="6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82" fontId="95" fillId="34" borderId="13" xfId="68" applyNumberFormat="1" applyFont="1" applyFill="1" applyBorder="1" applyAlignment="1">
      <alignment horizontal="center" vertical="center" wrapText="1"/>
      <protection/>
    </xf>
    <xf numFmtId="3" fontId="95" fillId="33" borderId="35" xfId="68" applyNumberFormat="1" applyFont="1" applyFill="1" applyBorder="1" applyAlignment="1">
      <alignment horizontal="center" vertical="center" wrapText="1"/>
      <protection/>
    </xf>
    <xf numFmtId="0" fontId="95" fillId="34" borderId="21" xfId="68" applyFont="1" applyFill="1" applyBorder="1" applyAlignment="1">
      <alignment horizontal="center" vertical="center" wrapText="1"/>
      <protection/>
    </xf>
    <xf numFmtId="0" fontId="95" fillId="34" borderId="10" xfId="68" applyNumberFormat="1" applyFont="1" applyFill="1" applyBorder="1" applyAlignment="1">
      <alignment horizontal="center" vertical="center" wrapText="1"/>
      <protection/>
    </xf>
    <xf numFmtId="0" fontId="95" fillId="34" borderId="21" xfId="68" applyNumberFormat="1" applyFont="1" applyFill="1" applyBorder="1" applyAlignment="1">
      <alignment horizontal="center" vertical="center" wrapText="1"/>
      <protection/>
    </xf>
    <xf numFmtId="0" fontId="95" fillId="33" borderId="24" xfId="68" applyFont="1" applyFill="1" applyBorder="1" applyAlignment="1">
      <alignment horizontal="center" vertical="center" wrapText="1"/>
      <protection/>
    </xf>
    <xf numFmtId="0" fontId="95" fillId="33" borderId="23" xfId="68" applyFont="1" applyFill="1" applyBorder="1" applyAlignment="1">
      <alignment horizontal="center" vertical="center" wrapText="1"/>
      <protection/>
    </xf>
    <xf numFmtId="0" fontId="95" fillId="33" borderId="15" xfId="68" applyFont="1" applyFill="1" applyBorder="1" applyAlignment="1">
      <alignment horizontal="center" vertical="center" wrapText="1"/>
      <protection/>
    </xf>
    <xf numFmtId="182" fontId="17" fillId="34" borderId="13" xfId="68" applyNumberFormat="1" applyFont="1" applyFill="1" applyBorder="1" applyAlignment="1">
      <alignment horizontal="center" vertical="center" wrapText="1"/>
      <protection/>
    </xf>
    <xf numFmtId="0" fontId="19" fillId="34" borderId="24" xfId="68" applyNumberFormat="1" applyFont="1" applyFill="1" applyBorder="1" applyAlignment="1">
      <alignment horizontal="center" vertical="center" wrapText="1"/>
      <protection/>
    </xf>
    <xf numFmtId="0" fontId="19" fillId="34" borderId="23" xfId="68" applyNumberFormat="1" applyFont="1" applyFill="1" applyBorder="1" applyAlignment="1">
      <alignment horizontal="center" vertical="center" wrapText="1"/>
      <protection/>
    </xf>
    <xf numFmtId="0" fontId="19" fillId="34" borderId="15" xfId="68" applyNumberFormat="1" applyFont="1" applyFill="1" applyBorder="1" applyAlignment="1">
      <alignment horizontal="center" vertical="center" wrapText="1"/>
      <protection/>
    </xf>
    <xf numFmtId="41" fontId="17" fillId="34" borderId="35" xfId="50" applyFont="1" applyFill="1" applyBorder="1" applyAlignment="1">
      <alignment horizontal="right" vertical="center"/>
    </xf>
    <xf numFmtId="41" fontId="17" fillId="34" borderId="21" xfId="50" applyFont="1" applyFill="1" applyBorder="1" applyAlignment="1">
      <alignment horizontal="right" vertical="center"/>
    </xf>
    <xf numFmtId="10" fontId="21" fillId="34" borderId="35" xfId="68" applyNumberFormat="1" applyFont="1" applyFill="1" applyBorder="1" applyAlignment="1">
      <alignment horizontal="center" vertical="center" wrapText="1"/>
      <protection/>
    </xf>
    <xf numFmtId="10" fontId="21" fillId="34" borderId="21" xfId="68" applyNumberFormat="1" applyFont="1" applyFill="1" applyBorder="1" applyAlignment="1">
      <alignment horizontal="center" vertical="center" wrapText="1"/>
      <protection/>
    </xf>
    <xf numFmtId="0" fontId="17" fillId="34" borderId="25" xfId="68" applyFont="1" applyFill="1" applyBorder="1" applyAlignment="1">
      <alignment horizontal="center" vertical="center" wrapText="1"/>
      <protection/>
    </xf>
    <xf numFmtId="0" fontId="17" fillId="34" borderId="26" xfId="68" applyFont="1" applyFill="1" applyBorder="1" applyAlignment="1">
      <alignment horizontal="center" vertical="center" wrapText="1"/>
      <protection/>
    </xf>
    <xf numFmtId="0" fontId="17" fillId="34" borderId="72" xfId="68" applyFont="1" applyFill="1" applyBorder="1" applyAlignment="1">
      <alignment horizontal="center" vertical="center" wrapText="1"/>
      <protection/>
    </xf>
    <xf numFmtId="0" fontId="19" fillId="34" borderId="28" xfId="68" applyFont="1" applyFill="1" applyBorder="1" applyAlignment="1">
      <alignment horizontal="center" vertical="center" wrapText="1"/>
      <protection/>
    </xf>
    <xf numFmtId="0" fontId="19" fillId="34" borderId="29" xfId="68" applyFont="1" applyFill="1" applyBorder="1" applyAlignment="1">
      <alignment horizontal="center" vertical="center" wrapText="1"/>
      <protection/>
    </xf>
    <xf numFmtId="0" fontId="19" fillId="34" borderId="40" xfId="68" applyFont="1" applyFill="1" applyBorder="1" applyAlignment="1">
      <alignment horizontal="center" vertical="center" wrapText="1"/>
      <protection/>
    </xf>
    <xf numFmtId="0" fontId="19" fillId="34" borderId="30" xfId="68" applyFont="1" applyFill="1" applyBorder="1" applyAlignment="1">
      <alignment horizontal="center" vertical="center" wrapText="1"/>
      <protection/>
    </xf>
    <xf numFmtId="0" fontId="19" fillId="34" borderId="16" xfId="68" applyFont="1" applyFill="1" applyBorder="1" applyAlignment="1">
      <alignment horizontal="center" vertical="center" wrapText="1"/>
      <protection/>
    </xf>
    <xf numFmtId="0" fontId="19" fillId="34" borderId="22" xfId="68" applyFont="1" applyFill="1" applyBorder="1" applyAlignment="1">
      <alignment horizontal="center" vertical="center" wrapText="1"/>
      <protection/>
    </xf>
    <xf numFmtId="179" fontId="17" fillId="34" borderId="35" xfId="68" applyNumberFormat="1" applyFont="1" applyFill="1" applyBorder="1" applyAlignment="1">
      <alignment horizontal="right" vertical="center"/>
      <protection/>
    </xf>
    <xf numFmtId="179" fontId="17" fillId="34" borderId="21" xfId="68" applyNumberFormat="1" applyFont="1" applyFill="1" applyBorder="1" applyAlignment="1">
      <alignment horizontal="right" vertical="center"/>
      <protection/>
    </xf>
    <xf numFmtId="179" fontId="19" fillId="34" borderId="35" xfId="68" applyNumberFormat="1" applyFont="1" applyFill="1" applyBorder="1" applyAlignment="1">
      <alignment horizontal="right" vertical="center"/>
      <protection/>
    </xf>
    <xf numFmtId="179" fontId="19" fillId="34" borderId="21" xfId="68" applyNumberFormat="1" applyFont="1" applyFill="1" applyBorder="1" applyAlignment="1">
      <alignment horizontal="right" vertical="center"/>
      <protection/>
    </xf>
    <xf numFmtId="0" fontId="19" fillId="34" borderId="24" xfId="68" applyFont="1" applyFill="1" applyBorder="1" applyAlignment="1">
      <alignment horizontal="center" vertical="center" wrapText="1"/>
      <protection/>
    </xf>
    <xf numFmtId="0" fontId="19" fillId="34" borderId="23" xfId="68" applyFont="1" applyFill="1" applyBorder="1" applyAlignment="1">
      <alignment horizontal="center" vertical="center" wrapText="1"/>
      <protection/>
    </xf>
    <xf numFmtId="0" fontId="19" fillId="34" borderId="15" xfId="68" applyFont="1" applyFill="1" applyBorder="1" applyAlignment="1">
      <alignment horizontal="center" vertical="center" wrapText="1"/>
      <protection/>
    </xf>
    <xf numFmtId="0" fontId="19" fillId="34" borderId="10" xfId="68" applyFont="1" applyFill="1" applyBorder="1" applyAlignment="1">
      <alignment horizontal="center" vertical="center" wrapText="1"/>
      <protection/>
    </xf>
    <xf numFmtId="0" fontId="19" fillId="34" borderId="21" xfId="68" applyFont="1" applyFill="1" applyBorder="1" applyAlignment="1">
      <alignment horizontal="center" vertical="center" wrapText="1"/>
      <protection/>
    </xf>
    <xf numFmtId="179" fontId="17" fillId="34" borderId="10" xfId="68" applyNumberFormat="1" applyFont="1" applyFill="1" applyBorder="1" applyAlignment="1">
      <alignment horizontal="center" vertical="center"/>
      <protection/>
    </xf>
    <xf numFmtId="179" fontId="17" fillId="34" borderId="21" xfId="68" applyNumberFormat="1" applyFont="1" applyFill="1" applyBorder="1" applyAlignment="1">
      <alignment horizontal="center" vertical="center"/>
      <protection/>
    </xf>
    <xf numFmtId="182" fontId="17" fillId="34" borderId="71" xfId="68" applyNumberFormat="1" applyFont="1" applyFill="1" applyBorder="1" applyAlignment="1">
      <alignment horizontal="center" vertical="center" wrapText="1"/>
      <protection/>
    </xf>
    <xf numFmtId="182" fontId="17" fillId="34" borderId="70" xfId="68" applyNumberFormat="1" applyFont="1" applyFill="1" applyBorder="1" applyAlignment="1">
      <alignment horizontal="center" vertical="center" wrapText="1"/>
      <protection/>
    </xf>
    <xf numFmtId="179" fontId="17" fillId="34" borderId="10" xfId="68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178" fontId="17" fillId="33" borderId="35" xfId="68" applyNumberFormat="1" applyFont="1" applyFill="1" applyBorder="1" applyAlignment="1">
      <alignment vertical="center" wrapText="1"/>
      <protection/>
    </xf>
    <xf numFmtId="178" fontId="17" fillId="33" borderId="21" xfId="68" applyNumberFormat="1" applyFont="1" applyFill="1" applyBorder="1" applyAlignment="1">
      <alignment vertical="center" wrapText="1"/>
      <protection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0" xfId="49" applyFont="1" applyBorder="1" applyAlignment="1">
      <alignment horizontal="center" vertical="center"/>
    </xf>
    <xf numFmtId="41" fontId="0" fillId="0" borderId="21" xfId="49" applyFont="1" applyBorder="1" applyAlignment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쉼표 [0] 4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021022_Pr.단장명단" xfId="64"/>
    <cellStyle name="콤마_021022_Pr.단장명단" xfId="65"/>
    <cellStyle name="Currency" xfId="66"/>
    <cellStyle name="Currency [0]" xfId="67"/>
    <cellStyle name="표준 2" xfId="68"/>
    <cellStyle name="표준 3" xfId="69"/>
    <cellStyle name="표준 4" xfId="70"/>
    <cellStyle name="표준 5" xfId="71"/>
    <cellStyle name="표준 6" xfId="72"/>
    <cellStyle name="표준 7" xfId="73"/>
    <cellStyle name="표준 8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4</xdr:row>
      <xdr:rowOff>28575</xdr:rowOff>
    </xdr:from>
    <xdr:to>
      <xdr:col>6</xdr:col>
      <xdr:colOff>828675</xdr:colOff>
      <xdr:row>4</xdr:row>
      <xdr:rowOff>28575</xdr:rowOff>
    </xdr:to>
    <xdr:sp>
      <xdr:nvSpPr>
        <xdr:cNvPr id="1" name="직선 연결선 4"/>
        <xdr:cNvSpPr>
          <a:spLocks/>
        </xdr:cNvSpPr>
      </xdr:nvSpPr>
      <xdr:spPr>
        <a:xfrm>
          <a:off x="1781175" y="3162300"/>
          <a:ext cx="484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857250</xdr:colOff>
      <xdr:row>4</xdr:row>
      <xdr:rowOff>66675</xdr:rowOff>
    </xdr:from>
    <xdr:to>
      <xdr:col>6</xdr:col>
      <xdr:colOff>828675</xdr:colOff>
      <xdr:row>4</xdr:row>
      <xdr:rowOff>66675</xdr:rowOff>
    </xdr:to>
    <xdr:sp>
      <xdr:nvSpPr>
        <xdr:cNvPr id="2" name="직선 연결선 7"/>
        <xdr:cNvSpPr>
          <a:spLocks/>
        </xdr:cNvSpPr>
      </xdr:nvSpPr>
      <xdr:spPr>
        <a:xfrm>
          <a:off x="1781175" y="3200400"/>
          <a:ext cx="484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152400</xdr:rowOff>
    </xdr:from>
    <xdr:to>
      <xdr:col>6</xdr:col>
      <xdr:colOff>0</xdr:colOff>
      <xdr:row>4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096125" y="6858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단위</a:t>
          </a:r>
          <a:r>
            <a:rPr lang="en-US" cap="none" sz="1000" b="0" i="0" u="none" baseline="0">
              <a:solidFill>
                <a:srgbClr val="000000"/>
              </a:solidFill>
            </a:rPr>
            <a:t>: 1,000</a:t>
          </a:r>
          <a:r>
            <a:rPr lang="en-US" cap="none" sz="1000" b="0" i="0" u="none" baseline="0">
              <a:solidFill>
                <a:srgbClr val="000000"/>
              </a:solidFill>
            </a:rPr>
            <a:t>원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47785;&#50672;&#49688;&#51088;&#47308;\2013&#45380;_&#48376;&#45817;_&#50696;&#49328;_&#48143;_&#48512;&#49436;&#48324;_&#49324;&#50629;&#50696;&#49328;_Rev.3(&#52572;&#51333;&#5050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&#45380;%20&#51204;&#52404;&#50696;&#49328;&#50504;(&#49324;&#47924;&#5110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앞면"/>
      <sheetName val="세입"/>
      <sheetName val="세출"/>
      <sheetName val="전체현황"/>
      <sheetName val="총무"/>
      <sheetName val="재경"/>
      <sheetName val="선교"/>
      <sheetName val="교육"/>
      <sheetName val="쉬교"/>
      <sheetName val="홍보"/>
      <sheetName val="전례"/>
      <sheetName val="구역"/>
      <sheetName val="복지"/>
      <sheetName val="시설"/>
      <sheetName val="청소년"/>
      <sheetName val="가정사목 "/>
      <sheetName val="Sheet1"/>
    </sheetNames>
    <sheetDataSet>
      <sheetData sheetId="5">
        <row r="6">
          <cell r="H6">
            <v>139200</v>
          </cell>
        </row>
        <row r="7">
          <cell r="H7">
            <v>40000</v>
          </cell>
        </row>
        <row r="8">
          <cell r="H8">
            <v>179200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H9">
            <v>6360</v>
          </cell>
        </row>
        <row r="10">
          <cell r="H10">
            <v>5520</v>
          </cell>
        </row>
        <row r="11">
          <cell r="H11">
            <v>5640</v>
          </cell>
        </row>
        <row r="12">
          <cell r="H12">
            <v>4800</v>
          </cell>
        </row>
        <row r="13">
          <cell r="H13">
            <v>2120</v>
          </cell>
        </row>
        <row r="14">
          <cell r="H14">
            <v>1840</v>
          </cell>
        </row>
        <row r="15">
          <cell r="H15">
            <v>560</v>
          </cell>
        </row>
        <row r="16">
          <cell r="H16">
            <v>7200</v>
          </cell>
        </row>
        <row r="18">
          <cell r="H18">
            <v>12000</v>
          </cell>
        </row>
        <row r="19">
          <cell r="H19">
            <v>4800</v>
          </cell>
        </row>
        <row r="20">
          <cell r="H20">
            <v>4000</v>
          </cell>
        </row>
        <row r="21">
          <cell r="H21">
            <v>300</v>
          </cell>
        </row>
        <row r="22">
          <cell r="H22">
            <v>1200</v>
          </cell>
        </row>
        <row r="26">
          <cell r="H26">
            <v>2400</v>
          </cell>
        </row>
        <row r="35">
          <cell r="H35">
            <v>800</v>
          </cell>
        </row>
        <row r="38">
          <cell r="H38">
            <v>2400</v>
          </cell>
        </row>
        <row r="52">
          <cell r="H52">
            <v>3000</v>
          </cell>
        </row>
        <row r="53">
          <cell r="H53">
            <v>13800</v>
          </cell>
        </row>
        <row r="55">
          <cell r="H55">
            <v>500</v>
          </cell>
        </row>
        <row r="56">
          <cell r="H56">
            <v>5700</v>
          </cell>
        </row>
        <row r="79">
          <cell r="H79">
            <v>2000</v>
          </cell>
        </row>
        <row r="83">
          <cell r="H83">
            <v>10200</v>
          </cell>
        </row>
        <row r="87">
          <cell r="H87">
            <v>4100</v>
          </cell>
        </row>
        <row r="91">
          <cell r="H91">
            <v>4000</v>
          </cell>
        </row>
        <row r="95">
          <cell r="H95">
            <v>600</v>
          </cell>
        </row>
        <row r="106">
          <cell r="H106">
            <v>3300</v>
          </cell>
        </row>
        <row r="107">
          <cell r="H107">
            <v>5000</v>
          </cell>
        </row>
      </sheetData>
      <sheetData sheetId="6">
        <row r="15">
          <cell r="H15">
            <v>100</v>
          </cell>
        </row>
      </sheetData>
      <sheetData sheetId="9">
        <row r="18">
          <cell r="H18">
            <v>50</v>
          </cell>
        </row>
      </sheetData>
      <sheetData sheetId="13">
        <row r="19">
          <cell r="H19">
            <v>0</v>
          </cell>
        </row>
        <row r="30">
          <cell r="H30">
            <v>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앞면"/>
      <sheetName val="세입"/>
      <sheetName val="세출"/>
      <sheetName val="전체현황"/>
      <sheetName val="01총무"/>
      <sheetName val="03전례"/>
      <sheetName val="04복음화"/>
      <sheetName val="05교육"/>
      <sheetName val="06홍보가정 "/>
      <sheetName val="07구역"/>
      <sheetName val="08복지"/>
      <sheetName val="09시설"/>
      <sheetName val="10청소년"/>
      <sheetName val="12연령회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I6"/>
  <sheetViews>
    <sheetView zoomScale="75" zoomScaleNormal="75" zoomScaleSheetLayoutView="75" zoomScalePageLayoutView="0" workbookViewId="0" topLeftCell="D1">
      <selection activeCell="D11" sqref="D11"/>
    </sheetView>
  </sheetViews>
  <sheetFormatPr defaultColWidth="8.88671875" defaultRowHeight="13.5"/>
  <cols>
    <col min="1" max="1" width="10.77734375" style="8" customWidth="1"/>
    <col min="2" max="2" width="15.77734375" style="8" customWidth="1"/>
    <col min="3" max="4" width="10.77734375" style="8" customWidth="1"/>
    <col min="5" max="5" width="15.77734375" style="8" customWidth="1"/>
    <col min="6" max="6" width="3.77734375" style="8" customWidth="1"/>
    <col min="7" max="7" width="15.77734375" style="8" customWidth="1"/>
    <col min="8" max="8" width="3.77734375" style="8" customWidth="1"/>
    <col min="9" max="9" width="9.77734375" style="8" customWidth="1"/>
    <col min="10" max="11" width="10.77734375" style="8" customWidth="1"/>
    <col min="12" max="16384" width="8.88671875" style="8" customWidth="1"/>
  </cols>
  <sheetData>
    <row r="1" ht="99.75" customHeight="1"/>
    <row r="2" spans="1:3" ht="35.25">
      <c r="A2" s="754" t="s">
        <v>323</v>
      </c>
      <c r="B2" s="754"/>
      <c r="C2" s="52"/>
    </row>
    <row r="3" ht="34.5" customHeight="1"/>
    <row r="4" spans="1:9" ht="77.25" customHeight="1">
      <c r="A4" s="753" t="s">
        <v>245</v>
      </c>
      <c r="B4" s="753"/>
      <c r="C4" s="753"/>
      <c r="D4" s="753"/>
      <c r="E4" s="753"/>
      <c r="F4" s="753"/>
      <c r="G4" s="753"/>
      <c r="H4" s="753"/>
      <c r="I4" s="753"/>
    </row>
    <row r="5" ht="131.25" customHeight="1"/>
    <row r="6" spans="1:9" ht="31.5">
      <c r="A6" s="752" t="s">
        <v>244</v>
      </c>
      <c r="B6" s="752"/>
      <c r="C6" s="752"/>
      <c r="D6" s="752"/>
      <c r="E6" s="752"/>
      <c r="F6" s="752"/>
      <c r="G6" s="752"/>
      <c r="H6" s="752"/>
      <c r="I6" s="752"/>
    </row>
  </sheetData>
  <sheetProtection/>
  <mergeCells count="3">
    <mergeCell ref="A6:I6"/>
    <mergeCell ref="A4:I4"/>
    <mergeCell ref="A2:B2"/>
  </mergeCells>
  <printOptions horizontalCentered="1"/>
  <pageMargins left="0.7480314960629921" right="0.7480314960629921" top="0.629921259842519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W33"/>
  <sheetViews>
    <sheetView showZeros="0" zoomScalePageLayoutView="0" workbookViewId="0" topLeftCell="C11">
      <selection activeCell="D11" sqref="D11"/>
    </sheetView>
  </sheetViews>
  <sheetFormatPr defaultColWidth="9.10546875" defaultRowHeight="18" customHeight="1"/>
  <cols>
    <col min="1" max="1" width="8.88671875" style="307" customWidth="1"/>
    <col min="2" max="2" width="8.10546875" style="307" customWidth="1"/>
    <col min="3" max="3" width="10.10546875" style="307" customWidth="1"/>
    <col min="4" max="4" width="31.99609375" style="308" customWidth="1"/>
    <col min="5" max="5" width="32.4453125" style="308" customWidth="1"/>
    <col min="6" max="6" width="5.5546875" style="309" customWidth="1"/>
    <col min="7" max="7" width="7.6640625" style="311" customWidth="1"/>
    <col min="8" max="8" width="7.3359375" style="310" customWidth="1"/>
    <col min="9" max="9" width="6.6640625" style="307" hidden="1" customWidth="1"/>
    <col min="10" max="21" width="7.10546875" style="302" hidden="1" customWidth="1"/>
    <col min="22" max="22" width="6.88671875" style="302" hidden="1" customWidth="1"/>
    <col min="23" max="23" width="8.6640625" style="309" customWidth="1"/>
    <col min="24" max="24" width="18.10546875" style="302" customWidth="1"/>
    <col min="25" max="16384" width="9.10546875" style="302" customWidth="1"/>
  </cols>
  <sheetData>
    <row r="1" spans="1:23" ht="13.5" customHeight="1">
      <c r="A1" s="297"/>
      <c r="B1" s="297"/>
      <c r="C1" s="297"/>
      <c r="D1" s="298"/>
      <c r="E1" s="298"/>
      <c r="F1" s="299"/>
      <c r="G1" s="300"/>
      <c r="H1" s="301"/>
      <c r="I1" s="297"/>
      <c r="W1" s="299"/>
    </row>
    <row r="2" spans="1:23" ht="13.5" customHeight="1">
      <c r="A2" s="180"/>
      <c r="B2" s="180"/>
      <c r="C2" s="180"/>
      <c r="D2" s="181"/>
      <c r="E2" s="181"/>
      <c r="F2" s="182"/>
      <c r="G2" s="183"/>
      <c r="H2" s="183"/>
      <c r="I2" s="180"/>
      <c r="W2" s="182"/>
    </row>
    <row r="3" spans="1:23" ht="13.5" customHeight="1">
      <c r="A3" s="192" t="s">
        <v>383</v>
      </c>
      <c r="B3" s="193"/>
      <c r="C3" s="193"/>
      <c r="D3" s="193"/>
      <c r="E3" s="193"/>
      <c r="F3" s="182"/>
      <c r="G3" s="183"/>
      <c r="H3" s="183"/>
      <c r="I3" s="194" t="s">
        <v>47</v>
      </c>
      <c r="W3" s="182"/>
    </row>
    <row r="4" spans="1:23" ht="13.5" customHeight="1">
      <c r="A4" s="843" t="s">
        <v>48</v>
      </c>
      <c r="B4" s="844"/>
      <c r="C4" s="845"/>
      <c r="D4" s="846" t="s">
        <v>985</v>
      </c>
      <c r="E4" s="847" t="s">
        <v>246</v>
      </c>
      <c r="F4" s="854" t="s">
        <v>7</v>
      </c>
      <c r="G4" s="672" t="s">
        <v>983</v>
      </c>
      <c r="H4" s="423" t="s">
        <v>247</v>
      </c>
      <c r="I4" s="855" t="s">
        <v>181</v>
      </c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783" t="s">
        <v>181</v>
      </c>
    </row>
    <row r="5" spans="1:23" ht="13.5" customHeight="1">
      <c r="A5" s="671" t="s">
        <v>1</v>
      </c>
      <c r="B5" s="671" t="s">
        <v>2</v>
      </c>
      <c r="C5" s="671" t="s">
        <v>3</v>
      </c>
      <c r="D5" s="846"/>
      <c r="E5" s="847"/>
      <c r="F5" s="854"/>
      <c r="G5" s="674" t="s">
        <v>984</v>
      </c>
      <c r="H5" s="675" t="s">
        <v>4</v>
      </c>
      <c r="I5" s="856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783"/>
    </row>
    <row r="6" spans="1:23" ht="13.5" customHeight="1">
      <c r="A6" s="195" t="s">
        <v>52</v>
      </c>
      <c r="B6" s="195" t="s">
        <v>10</v>
      </c>
      <c r="C6" s="195" t="s">
        <v>11</v>
      </c>
      <c r="D6" s="196" t="s">
        <v>137</v>
      </c>
      <c r="E6" s="196" t="s">
        <v>137</v>
      </c>
      <c r="F6" s="58">
        <f aca="true" t="shared" si="0" ref="F6:F28">G6-H6</f>
        <v>0</v>
      </c>
      <c r="G6" s="58">
        <v>300</v>
      </c>
      <c r="H6" s="58">
        <v>300</v>
      </c>
      <c r="I6" s="303"/>
      <c r="W6" s="58">
        <f aca="true" t="shared" si="1" ref="W6:W28">X6-Y6</f>
        <v>0</v>
      </c>
    </row>
    <row r="7" spans="1:23" s="304" customFormat="1" ht="13.5" customHeight="1">
      <c r="A7" s="195"/>
      <c r="B7" s="195"/>
      <c r="C7" s="195"/>
      <c r="D7" s="199" t="s">
        <v>182</v>
      </c>
      <c r="E7" s="199" t="s">
        <v>182</v>
      </c>
      <c r="F7" s="58">
        <f t="shared" si="0"/>
        <v>0</v>
      </c>
      <c r="G7" s="58"/>
      <c r="H7" s="58"/>
      <c r="I7" s="303"/>
      <c r="W7" s="58">
        <f t="shared" si="1"/>
        <v>0</v>
      </c>
    </row>
    <row r="8" spans="1:23" s="304" customFormat="1" ht="13.5" customHeight="1">
      <c r="A8" s="195"/>
      <c r="B8" s="195"/>
      <c r="C8" s="195"/>
      <c r="D8" s="199" t="s">
        <v>931</v>
      </c>
      <c r="E8" s="199" t="s">
        <v>932</v>
      </c>
      <c r="F8" s="58">
        <f t="shared" si="0"/>
        <v>0</v>
      </c>
      <c r="G8" s="58"/>
      <c r="H8" s="58"/>
      <c r="I8" s="303"/>
      <c r="W8" s="58">
        <f t="shared" si="1"/>
        <v>0</v>
      </c>
    </row>
    <row r="9" spans="1:23" s="304" customFormat="1" ht="13.5" customHeight="1">
      <c r="A9" s="195"/>
      <c r="B9" s="195"/>
      <c r="C9" s="195"/>
      <c r="D9" s="199"/>
      <c r="E9" s="199"/>
      <c r="F9" s="58">
        <f t="shared" si="0"/>
        <v>0</v>
      </c>
      <c r="G9" s="58"/>
      <c r="H9" s="58"/>
      <c r="I9" s="303"/>
      <c r="W9" s="58">
        <f t="shared" si="1"/>
        <v>0</v>
      </c>
    </row>
    <row r="10" spans="1:23" ht="19.5" customHeight="1">
      <c r="A10" s="843" t="s">
        <v>49</v>
      </c>
      <c r="B10" s="844"/>
      <c r="C10" s="844"/>
      <c r="D10" s="844"/>
      <c r="E10" s="844"/>
      <c r="F10" s="202">
        <f t="shared" si="0"/>
        <v>0</v>
      </c>
      <c r="G10" s="203">
        <f>SUM(G6:G9)</f>
        <v>300</v>
      </c>
      <c r="H10" s="203">
        <f>SUM(H6:H9)</f>
        <v>300</v>
      </c>
      <c r="I10" s="305"/>
      <c r="W10" s="202">
        <f t="shared" si="1"/>
        <v>0</v>
      </c>
    </row>
    <row r="11" spans="1:23" s="304" customFormat="1" ht="13.5" customHeight="1">
      <c r="A11" s="195" t="s">
        <v>52</v>
      </c>
      <c r="B11" s="195" t="s">
        <v>63</v>
      </c>
      <c r="C11" s="195" t="s">
        <v>38</v>
      </c>
      <c r="D11" s="196" t="s">
        <v>384</v>
      </c>
      <c r="E11" s="196" t="s">
        <v>384</v>
      </c>
      <c r="F11" s="58">
        <f t="shared" si="0"/>
        <v>0</v>
      </c>
      <c r="G11" s="58"/>
      <c r="H11" s="58"/>
      <c r="I11" s="303"/>
      <c r="W11" s="58">
        <f t="shared" si="1"/>
        <v>0</v>
      </c>
    </row>
    <row r="12" spans="1:23" s="304" customFormat="1" ht="13.5" customHeight="1">
      <c r="A12" s="195"/>
      <c r="B12" s="195"/>
      <c r="C12" s="195"/>
      <c r="D12" s="199" t="s">
        <v>385</v>
      </c>
      <c r="E12" s="199" t="s">
        <v>386</v>
      </c>
      <c r="F12" s="58">
        <f t="shared" si="0"/>
        <v>50</v>
      </c>
      <c r="G12" s="58">
        <v>100</v>
      </c>
      <c r="H12" s="58">
        <v>50</v>
      </c>
      <c r="I12" s="306" t="s">
        <v>387</v>
      </c>
      <c r="W12" s="58">
        <f t="shared" si="1"/>
        <v>0</v>
      </c>
    </row>
    <row r="13" spans="1:23" s="304" customFormat="1" ht="13.5" customHeight="1">
      <c r="A13" s="195"/>
      <c r="B13" s="195"/>
      <c r="C13" s="195"/>
      <c r="D13" s="199"/>
      <c r="E13" s="199"/>
      <c r="F13" s="58">
        <f t="shared" si="0"/>
        <v>0</v>
      </c>
      <c r="G13" s="58"/>
      <c r="H13" s="58"/>
      <c r="I13" s="303"/>
      <c r="W13" s="58">
        <f t="shared" si="1"/>
        <v>0</v>
      </c>
    </row>
    <row r="14" spans="1:23" s="304" customFormat="1" ht="13.5" customHeight="1">
      <c r="A14" s="195"/>
      <c r="B14" s="195"/>
      <c r="C14" s="195"/>
      <c r="D14" s="199"/>
      <c r="E14" s="199"/>
      <c r="F14" s="58">
        <f t="shared" si="0"/>
        <v>0</v>
      </c>
      <c r="G14" s="58"/>
      <c r="H14" s="58"/>
      <c r="I14" s="303"/>
      <c r="W14" s="58">
        <f t="shared" si="1"/>
        <v>0</v>
      </c>
    </row>
    <row r="15" spans="1:23" ht="18" customHeight="1">
      <c r="A15" s="839" t="s">
        <v>908</v>
      </c>
      <c r="B15" s="840"/>
      <c r="C15" s="840"/>
      <c r="D15" s="840"/>
      <c r="E15" s="840"/>
      <c r="F15" s="202">
        <f t="shared" si="0"/>
        <v>50</v>
      </c>
      <c r="G15" s="203">
        <f>SUM(G11:G14)</f>
        <v>100</v>
      </c>
      <c r="H15" s="203">
        <f>SUM(H11:H14)</f>
        <v>50</v>
      </c>
      <c r="I15" s="305"/>
      <c r="W15" s="202">
        <f t="shared" si="1"/>
        <v>0</v>
      </c>
    </row>
    <row r="16" spans="1:23" ht="13.5" customHeight="1">
      <c r="A16" s="195" t="s">
        <v>337</v>
      </c>
      <c r="B16" s="195" t="s">
        <v>338</v>
      </c>
      <c r="C16" s="409" t="s">
        <v>882</v>
      </c>
      <c r="D16" s="289" t="s">
        <v>388</v>
      </c>
      <c r="E16" s="289" t="s">
        <v>388</v>
      </c>
      <c r="F16" s="58"/>
      <c r="G16" s="58"/>
      <c r="H16" s="58"/>
      <c r="I16" s="200" t="s">
        <v>389</v>
      </c>
      <c r="W16" s="58">
        <f t="shared" si="1"/>
        <v>0</v>
      </c>
    </row>
    <row r="17" spans="1:23" ht="13.5" customHeight="1">
      <c r="A17" s="195"/>
      <c r="B17" s="195"/>
      <c r="C17" s="195"/>
      <c r="D17" s="583" t="s">
        <v>1032</v>
      </c>
      <c r="E17" s="583" t="s">
        <v>883</v>
      </c>
      <c r="F17" s="58"/>
      <c r="G17" s="58">
        <v>250</v>
      </c>
      <c r="H17" s="58">
        <v>250</v>
      </c>
      <c r="I17" s="200"/>
      <c r="W17" s="58">
        <f t="shared" si="1"/>
        <v>0</v>
      </c>
    </row>
    <row r="18" spans="1:23" ht="13.5" customHeight="1">
      <c r="A18" s="195"/>
      <c r="B18" s="195"/>
      <c r="C18" s="195"/>
      <c r="D18" s="583" t="s">
        <v>1033</v>
      </c>
      <c r="E18" s="583" t="s">
        <v>884</v>
      </c>
      <c r="F18" s="58">
        <v>150</v>
      </c>
      <c r="G18" s="58">
        <v>150</v>
      </c>
      <c r="H18" s="58"/>
      <c r="I18" s="200"/>
      <c r="W18" s="58">
        <f t="shared" si="1"/>
        <v>0</v>
      </c>
    </row>
    <row r="19" spans="1:23" ht="13.5" customHeight="1">
      <c r="A19" s="195"/>
      <c r="B19" s="195"/>
      <c r="C19" s="195"/>
      <c r="D19" s="199" t="s">
        <v>1034</v>
      </c>
      <c r="E19" s="199" t="s">
        <v>885</v>
      </c>
      <c r="F19" s="58">
        <f t="shared" si="0"/>
        <v>0</v>
      </c>
      <c r="G19" s="58">
        <v>50</v>
      </c>
      <c r="H19" s="58">
        <v>50</v>
      </c>
      <c r="I19" s="200"/>
      <c r="W19" s="58">
        <f t="shared" si="1"/>
        <v>0</v>
      </c>
    </row>
    <row r="20" spans="1:23" ht="18" customHeight="1">
      <c r="A20" s="195"/>
      <c r="B20" s="195"/>
      <c r="C20" s="195"/>
      <c r="D20" s="199" t="s">
        <v>1035</v>
      </c>
      <c r="E20" s="199" t="s">
        <v>886</v>
      </c>
      <c r="F20" s="58">
        <f t="shared" si="0"/>
        <v>-20</v>
      </c>
      <c r="G20" s="58">
        <v>10</v>
      </c>
      <c r="H20" s="58">
        <v>30</v>
      </c>
      <c r="I20" s="200"/>
      <c r="W20" s="58">
        <f t="shared" si="1"/>
        <v>0</v>
      </c>
    </row>
    <row r="21" spans="1:23" ht="18" customHeight="1">
      <c r="A21" s="195"/>
      <c r="B21" s="195"/>
      <c r="C21" s="195"/>
      <c r="D21" s="199"/>
      <c r="E21" s="199"/>
      <c r="F21" s="58"/>
      <c r="G21" s="58"/>
      <c r="H21" s="58"/>
      <c r="I21" s="200"/>
      <c r="W21" s="58"/>
    </row>
    <row r="22" spans="1:23" ht="18" customHeight="1">
      <c r="A22" s="195"/>
      <c r="B22" s="195"/>
      <c r="C22" s="195"/>
      <c r="D22" s="199"/>
      <c r="E22" s="199"/>
      <c r="F22" s="58"/>
      <c r="G22" s="58"/>
      <c r="H22" s="58"/>
      <c r="I22" s="200"/>
      <c r="W22" s="58"/>
    </row>
    <row r="23" spans="1:23" ht="18" customHeight="1">
      <c r="A23" s="839" t="s">
        <v>911</v>
      </c>
      <c r="B23" s="840"/>
      <c r="C23" s="840"/>
      <c r="D23" s="840"/>
      <c r="E23" s="840"/>
      <c r="F23" s="203">
        <f>SUM(F16:F22)</f>
        <v>130</v>
      </c>
      <c r="G23" s="203">
        <f>SUM(G16:G22)</f>
        <v>460</v>
      </c>
      <c r="H23" s="203">
        <f>SUM(H16:H22)</f>
        <v>330</v>
      </c>
      <c r="I23" s="204"/>
      <c r="W23" s="203">
        <f>SUM(W16:W22)</f>
        <v>0</v>
      </c>
    </row>
    <row r="24" spans="1:23" ht="18" customHeight="1">
      <c r="A24" s="195" t="s">
        <v>337</v>
      </c>
      <c r="B24" s="195" t="s">
        <v>338</v>
      </c>
      <c r="C24" s="409" t="s">
        <v>1016</v>
      </c>
      <c r="D24" s="199" t="s">
        <v>390</v>
      </c>
      <c r="E24" s="199"/>
      <c r="F24" s="58"/>
      <c r="G24" s="58"/>
      <c r="H24" s="58"/>
      <c r="I24" s="200"/>
      <c r="W24" s="58"/>
    </row>
    <row r="25" spans="1:23" ht="18" customHeight="1">
      <c r="A25" s="195"/>
      <c r="B25" s="195"/>
      <c r="C25" s="195"/>
      <c r="D25" s="199" t="s">
        <v>887</v>
      </c>
      <c r="E25" s="199"/>
      <c r="F25" s="58">
        <f t="shared" si="0"/>
        <v>0</v>
      </c>
      <c r="G25" s="58">
        <v>20</v>
      </c>
      <c r="H25" s="58">
        <v>20</v>
      </c>
      <c r="I25" s="200"/>
      <c r="W25" s="58">
        <f t="shared" si="1"/>
        <v>0</v>
      </c>
    </row>
    <row r="26" spans="1:23" ht="18" customHeight="1">
      <c r="A26" s="195"/>
      <c r="B26" s="195"/>
      <c r="C26" s="195"/>
      <c r="D26" s="199" t="s">
        <v>888</v>
      </c>
      <c r="E26" s="199"/>
      <c r="F26" s="58">
        <f t="shared" si="0"/>
        <v>0</v>
      </c>
      <c r="G26" s="58">
        <v>300</v>
      </c>
      <c r="H26" s="58">
        <v>300</v>
      </c>
      <c r="I26" s="200"/>
      <c r="W26" s="58">
        <f t="shared" si="1"/>
        <v>0</v>
      </c>
    </row>
    <row r="27" spans="1:23" ht="18" customHeight="1">
      <c r="A27" s="195"/>
      <c r="B27" s="195"/>
      <c r="C27" s="195"/>
      <c r="D27" s="199"/>
      <c r="E27" s="199"/>
      <c r="F27" s="58"/>
      <c r="G27" s="58"/>
      <c r="H27" s="58"/>
      <c r="I27" s="200"/>
      <c r="W27" s="58"/>
    </row>
    <row r="28" spans="1:23" ht="18" customHeight="1">
      <c r="A28" s="195"/>
      <c r="B28" s="195"/>
      <c r="C28" s="195"/>
      <c r="D28" s="199"/>
      <c r="E28" s="199"/>
      <c r="F28" s="58">
        <f t="shared" si="0"/>
        <v>0</v>
      </c>
      <c r="G28" s="58"/>
      <c r="H28" s="58"/>
      <c r="I28" s="200"/>
      <c r="W28" s="58">
        <f t="shared" si="1"/>
        <v>0</v>
      </c>
    </row>
    <row r="29" spans="1:23" ht="22.5" customHeight="1" thickBot="1">
      <c r="A29" s="839" t="s">
        <v>57</v>
      </c>
      <c r="B29" s="840"/>
      <c r="C29" s="840"/>
      <c r="D29" s="840"/>
      <c r="E29" s="840"/>
      <c r="F29" s="203">
        <f>SUM(F24:F28)</f>
        <v>0</v>
      </c>
      <c r="G29" s="203">
        <f>SUM(G24:G28)</f>
        <v>320</v>
      </c>
      <c r="H29" s="203">
        <f>SUM(H24:H28)</f>
        <v>320</v>
      </c>
      <c r="I29" s="204"/>
      <c r="W29" s="203">
        <f>SUM(W24:W28)</f>
        <v>0</v>
      </c>
    </row>
    <row r="30" spans="1:23" s="304" customFormat="1" ht="18" customHeight="1" thickTop="1">
      <c r="A30" s="915" t="s">
        <v>910</v>
      </c>
      <c r="B30" s="916"/>
      <c r="C30" s="916"/>
      <c r="D30" s="916"/>
      <c r="E30" s="916"/>
      <c r="F30" s="911">
        <f>SUM(F10,F15,F23,F29)</f>
        <v>180</v>
      </c>
      <c r="G30" s="911">
        <f>SUM(G10,G15,G23,G29)</f>
        <v>1180</v>
      </c>
      <c r="H30" s="911">
        <f>SUM(H10,H15,H23,H29)</f>
        <v>1000</v>
      </c>
      <c r="I30" s="913"/>
      <c r="W30" s="911">
        <f>SUM(W10,W15,W23,W29)</f>
        <v>0</v>
      </c>
    </row>
    <row r="31" spans="1:23" s="304" customFormat="1" ht="18" customHeight="1">
      <c r="A31" s="917"/>
      <c r="B31" s="917"/>
      <c r="C31" s="917"/>
      <c r="D31" s="917"/>
      <c r="E31" s="917"/>
      <c r="F31" s="912"/>
      <c r="G31" s="912"/>
      <c r="H31" s="912"/>
      <c r="I31" s="914"/>
      <c r="W31" s="912"/>
    </row>
    <row r="32" spans="1:23" ht="18" customHeight="1">
      <c r="A32" s="191"/>
      <c r="B32" s="191"/>
      <c r="C32" s="191"/>
      <c r="D32" s="188"/>
      <c r="E32" s="188"/>
      <c r="F32" s="189"/>
      <c r="G32" s="189"/>
      <c r="H32" s="190"/>
      <c r="I32" s="191"/>
      <c r="W32" s="189"/>
    </row>
    <row r="33" ht="18" customHeight="1">
      <c r="G33" s="309"/>
    </row>
  </sheetData>
  <sheetProtection/>
  <mergeCells count="16">
    <mergeCell ref="A23:E23"/>
    <mergeCell ref="A29:E29"/>
    <mergeCell ref="A30:E31"/>
    <mergeCell ref="F30:F31"/>
    <mergeCell ref="G30:G31"/>
    <mergeCell ref="H30:H31"/>
    <mergeCell ref="E4:E5"/>
    <mergeCell ref="D4:D5"/>
    <mergeCell ref="A10:E10"/>
    <mergeCell ref="A4:C4"/>
    <mergeCell ref="W4:W5"/>
    <mergeCell ref="W30:W31"/>
    <mergeCell ref="I4:I5"/>
    <mergeCell ref="A15:E15"/>
    <mergeCell ref="I30:I31"/>
    <mergeCell ref="F4:F5"/>
  </mergeCells>
  <printOptions horizontalCentered="1"/>
  <pageMargins left="0.2755905511811024" right="0.1968503937007874" top="0.69" bottom="0.78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V25"/>
  <sheetViews>
    <sheetView showZeros="0" zoomScalePageLayoutView="0" workbookViewId="0" topLeftCell="C13">
      <selection activeCell="D11" sqref="D11"/>
    </sheetView>
  </sheetViews>
  <sheetFormatPr defaultColWidth="8.88671875" defaultRowHeight="18" customHeight="1"/>
  <cols>
    <col min="1" max="1" width="10.4453125" style="180" customWidth="1"/>
    <col min="2" max="2" width="8.77734375" style="180" customWidth="1"/>
    <col min="3" max="3" width="12.3359375" style="180" customWidth="1"/>
    <col min="4" max="4" width="30.88671875" style="181" customWidth="1"/>
    <col min="5" max="5" width="29.5546875" style="181" customWidth="1"/>
    <col min="6" max="6" width="7.10546875" style="182" customWidth="1"/>
    <col min="7" max="7" width="8.3359375" style="183" customWidth="1"/>
    <col min="8" max="8" width="8.5546875" style="183" customWidth="1"/>
    <col min="9" max="9" width="6.88671875" style="184" hidden="1" customWidth="1"/>
    <col min="10" max="11" width="6.10546875" style="185" hidden="1" customWidth="1"/>
    <col min="12" max="21" width="6.10546875" style="186" hidden="1" customWidth="1"/>
    <col min="22" max="22" width="24.88671875" style="180" customWidth="1"/>
    <col min="23" max="16384" width="8.88671875" style="187" customWidth="1"/>
  </cols>
  <sheetData>
    <row r="1" ht="13.5" customHeight="1"/>
    <row r="2" ht="13.5" customHeight="1"/>
    <row r="3" spans="1:22" ht="13.5" customHeight="1">
      <c r="A3" s="928" t="s">
        <v>391</v>
      </c>
      <c r="B3" s="929"/>
      <c r="C3" s="929"/>
      <c r="D3" s="929"/>
      <c r="E3" s="929"/>
      <c r="V3" s="194" t="s">
        <v>347</v>
      </c>
    </row>
    <row r="4" spans="1:22" ht="18.75" customHeight="1">
      <c r="A4" s="847" t="s">
        <v>348</v>
      </c>
      <c r="B4" s="847"/>
      <c r="C4" s="847"/>
      <c r="D4" s="870" t="s">
        <v>985</v>
      </c>
      <c r="E4" s="857" t="s">
        <v>350</v>
      </c>
      <c r="F4" s="930" t="s">
        <v>351</v>
      </c>
      <c r="G4" s="679" t="s">
        <v>983</v>
      </c>
      <c r="H4" s="680" t="s">
        <v>353</v>
      </c>
      <c r="I4" s="680" t="s">
        <v>392</v>
      </c>
      <c r="J4" s="908" t="s">
        <v>354</v>
      </c>
      <c r="K4" s="908" t="s">
        <v>14</v>
      </c>
      <c r="L4" s="908" t="s">
        <v>15</v>
      </c>
      <c r="M4" s="908" t="s">
        <v>16</v>
      </c>
      <c r="N4" s="908" t="s">
        <v>17</v>
      </c>
      <c r="O4" s="908" t="s">
        <v>18</v>
      </c>
      <c r="P4" s="908" t="s">
        <v>19</v>
      </c>
      <c r="Q4" s="908" t="s">
        <v>20</v>
      </c>
      <c r="R4" s="908" t="s">
        <v>21</v>
      </c>
      <c r="S4" s="908" t="s">
        <v>22</v>
      </c>
      <c r="T4" s="908" t="s">
        <v>23</v>
      </c>
      <c r="U4" s="908" t="s">
        <v>24</v>
      </c>
      <c r="V4" s="855" t="s">
        <v>356</v>
      </c>
    </row>
    <row r="5" spans="1:22" ht="18.75" customHeight="1">
      <c r="A5" s="671" t="s">
        <v>357</v>
      </c>
      <c r="B5" s="671" t="s">
        <v>358</v>
      </c>
      <c r="C5" s="671" t="s">
        <v>359</v>
      </c>
      <c r="D5" s="870"/>
      <c r="E5" s="857"/>
      <c r="F5" s="931"/>
      <c r="G5" s="683" t="s">
        <v>984</v>
      </c>
      <c r="H5" s="684" t="s">
        <v>360</v>
      </c>
      <c r="I5" s="684" t="s">
        <v>361</v>
      </c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856"/>
    </row>
    <row r="6" spans="1:22" ht="18.75" customHeight="1">
      <c r="A6" s="312" t="s">
        <v>362</v>
      </c>
      <c r="B6" s="195" t="s">
        <v>369</v>
      </c>
      <c r="C6" s="195" t="s">
        <v>370</v>
      </c>
      <c r="D6" s="196" t="s">
        <v>942</v>
      </c>
      <c r="E6" s="196" t="s">
        <v>943</v>
      </c>
      <c r="F6" s="58">
        <f aca="true" t="shared" si="0" ref="F6:F25">G6-H6</f>
        <v>286</v>
      </c>
      <c r="G6" s="58">
        <v>2002</v>
      </c>
      <c r="H6" s="58">
        <v>1716</v>
      </c>
      <c r="I6" s="58"/>
      <c r="J6" s="313"/>
      <c r="K6" s="275"/>
      <c r="L6" s="276"/>
      <c r="M6" s="275"/>
      <c r="N6" s="280"/>
      <c r="O6" s="275"/>
      <c r="P6" s="313"/>
      <c r="Q6" s="275"/>
      <c r="R6" s="313"/>
      <c r="S6" s="275"/>
      <c r="T6" s="313"/>
      <c r="U6" s="275"/>
      <c r="V6" s="314"/>
    </row>
    <row r="7" spans="1:22" ht="18.75" customHeight="1">
      <c r="A7" s="312"/>
      <c r="B7" s="195"/>
      <c r="C7" s="195"/>
      <c r="D7" s="199" t="s">
        <v>879</v>
      </c>
      <c r="E7" s="199" t="s">
        <v>202</v>
      </c>
      <c r="F7" s="58">
        <f t="shared" si="0"/>
        <v>0</v>
      </c>
      <c r="G7" s="58"/>
      <c r="H7" s="58"/>
      <c r="I7" s="58"/>
      <c r="J7" s="275"/>
      <c r="K7" s="275"/>
      <c r="L7" s="275"/>
      <c r="M7" s="275"/>
      <c r="N7" s="275"/>
      <c r="O7" s="275"/>
      <c r="P7" s="275"/>
      <c r="Q7" s="275"/>
      <c r="R7" s="278"/>
      <c r="S7" s="275"/>
      <c r="T7" s="275"/>
      <c r="U7" s="275"/>
      <c r="V7" s="314"/>
    </row>
    <row r="8" spans="1:22" ht="18.75" customHeight="1">
      <c r="A8" s="312"/>
      <c r="B8" s="195"/>
      <c r="C8" s="195"/>
      <c r="D8" s="199" t="s">
        <v>881</v>
      </c>
      <c r="E8" s="199" t="s">
        <v>203</v>
      </c>
      <c r="F8" s="58">
        <f t="shared" si="0"/>
        <v>0</v>
      </c>
      <c r="G8" s="58"/>
      <c r="H8" s="58"/>
      <c r="I8" s="58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314" t="s">
        <v>992</v>
      </c>
    </row>
    <row r="9" spans="1:22" ht="18.75" customHeight="1">
      <c r="A9" s="312"/>
      <c r="B9" s="195"/>
      <c r="C9" s="195" t="s">
        <v>369</v>
      </c>
      <c r="D9" s="196" t="s">
        <v>945</v>
      </c>
      <c r="E9" s="196" t="s">
        <v>946</v>
      </c>
      <c r="F9" s="58">
        <f t="shared" si="0"/>
        <v>50</v>
      </c>
      <c r="G9" s="58">
        <v>450</v>
      </c>
      <c r="H9" s="58">
        <v>400</v>
      </c>
      <c r="I9" s="58"/>
      <c r="J9" s="275"/>
      <c r="K9" s="275"/>
      <c r="L9" s="275"/>
      <c r="M9" s="275"/>
      <c r="N9" s="275"/>
      <c r="O9" s="275"/>
      <c r="P9" s="278"/>
      <c r="Q9" s="275"/>
      <c r="R9" s="275"/>
      <c r="S9" s="275"/>
      <c r="T9" s="275"/>
      <c r="U9" s="275"/>
      <c r="V9" s="314"/>
    </row>
    <row r="10" spans="1:22" ht="18.75" customHeight="1">
      <c r="A10" s="312"/>
      <c r="B10" s="195"/>
      <c r="C10" s="195"/>
      <c r="D10" s="199" t="s">
        <v>393</v>
      </c>
      <c r="E10" s="199" t="s">
        <v>393</v>
      </c>
      <c r="F10" s="58">
        <f t="shared" si="0"/>
        <v>0</v>
      </c>
      <c r="G10" s="58"/>
      <c r="H10" s="58"/>
      <c r="I10" s="58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314"/>
    </row>
    <row r="11" spans="1:22" ht="18.75" customHeight="1">
      <c r="A11" s="312"/>
      <c r="B11" s="195"/>
      <c r="C11" s="195"/>
      <c r="D11" s="199"/>
      <c r="E11" s="199"/>
      <c r="F11" s="58">
        <f t="shared" si="0"/>
        <v>0</v>
      </c>
      <c r="G11" s="58"/>
      <c r="H11" s="58"/>
      <c r="I11" s="58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314"/>
    </row>
    <row r="12" spans="1:22" ht="18.75" customHeight="1">
      <c r="A12" s="918" t="s">
        <v>366</v>
      </c>
      <c r="B12" s="844"/>
      <c r="C12" s="844"/>
      <c r="D12" s="844"/>
      <c r="E12" s="844"/>
      <c r="F12" s="202">
        <f t="shared" si="0"/>
        <v>336</v>
      </c>
      <c r="G12" s="203">
        <f aca="true" t="shared" si="1" ref="G12:U12">SUM(G6:G11)</f>
        <v>2452</v>
      </c>
      <c r="H12" s="203">
        <f t="shared" si="1"/>
        <v>2116</v>
      </c>
      <c r="I12" s="203">
        <f t="shared" si="1"/>
        <v>0</v>
      </c>
      <c r="J12" s="203">
        <f t="shared" si="1"/>
        <v>0</v>
      </c>
      <c r="K12" s="203">
        <f t="shared" si="1"/>
        <v>0</v>
      </c>
      <c r="L12" s="203">
        <f t="shared" si="1"/>
        <v>0</v>
      </c>
      <c r="M12" s="203">
        <f t="shared" si="1"/>
        <v>0</v>
      </c>
      <c r="N12" s="203">
        <f t="shared" si="1"/>
        <v>0</v>
      </c>
      <c r="O12" s="203">
        <f t="shared" si="1"/>
        <v>0</v>
      </c>
      <c r="P12" s="203">
        <f t="shared" si="1"/>
        <v>0</v>
      </c>
      <c r="Q12" s="203">
        <f t="shared" si="1"/>
        <v>0</v>
      </c>
      <c r="R12" s="203">
        <f t="shared" si="1"/>
        <v>0</v>
      </c>
      <c r="S12" s="203">
        <f t="shared" si="1"/>
        <v>0</v>
      </c>
      <c r="T12" s="203">
        <f t="shared" si="1"/>
        <v>0</v>
      </c>
      <c r="U12" s="203">
        <f t="shared" si="1"/>
        <v>0</v>
      </c>
      <c r="V12" s="315"/>
    </row>
    <row r="13" spans="1:22" ht="18.75" customHeight="1">
      <c r="A13" s="312" t="s">
        <v>362</v>
      </c>
      <c r="B13" s="195" t="s">
        <v>363</v>
      </c>
      <c r="C13" s="195" t="s">
        <v>364</v>
      </c>
      <c r="D13" s="289" t="s">
        <v>944</v>
      </c>
      <c r="E13" s="289" t="s">
        <v>944</v>
      </c>
      <c r="F13" s="58">
        <f t="shared" si="0"/>
        <v>0</v>
      </c>
      <c r="G13" s="58"/>
      <c r="H13" s="58"/>
      <c r="I13" s="5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314"/>
    </row>
    <row r="14" spans="1:22" ht="18.75" customHeight="1">
      <c r="A14" s="312"/>
      <c r="B14" s="195"/>
      <c r="C14" s="195"/>
      <c r="D14" s="199" t="s">
        <v>204</v>
      </c>
      <c r="E14" s="199" t="s">
        <v>204</v>
      </c>
      <c r="F14" s="58">
        <f t="shared" si="0"/>
        <v>0</v>
      </c>
      <c r="G14" s="58">
        <v>90</v>
      </c>
      <c r="H14" s="58">
        <v>90</v>
      </c>
      <c r="I14" s="58"/>
      <c r="J14" s="275"/>
      <c r="K14" s="275"/>
      <c r="L14" s="275"/>
      <c r="M14" s="275"/>
      <c r="N14" s="275"/>
      <c r="O14" s="275"/>
      <c r="P14" s="313"/>
      <c r="Q14" s="275"/>
      <c r="R14" s="275"/>
      <c r="S14" s="275"/>
      <c r="T14" s="275"/>
      <c r="U14" s="275"/>
      <c r="V14" s="314"/>
    </row>
    <row r="15" spans="1:22" ht="18.75" customHeight="1">
      <c r="A15" s="312"/>
      <c r="B15" s="195"/>
      <c r="C15" s="195"/>
      <c r="D15" s="199" t="s">
        <v>8</v>
      </c>
      <c r="E15" s="583" t="s">
        <v>880</v>
      </c>
      <c r="F15" s="58">
        <f t="shared" si="0"/>
        <v>0</v>
      </c>
      <c r="G15" s="58">
        <v>260</v>
      </c>
      <c r="H15" s="58">
        <v>260</v>
      </c>
      <c r="I15" s="58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314"/>
    </row>
    <row r="16" spans="1:22" ht="18.75" customHeight="1">
      <c r="A16" s="312"/>
      <c r="B16" s="195"/>
      <c r="C16" s="195"/>
      <c r="D16" s="199" t="s">
        <v>394</v>
      </c>
      <c r="E16" s="199" t="s">
        <v>205</v>
      </c>
      <c r="F16" s="58">
        <f t="shared" si="0"/>
        <v>0</v>
      </c>
      <c r="G16" s="58">
        <v>150</v>
      </c>
      <c r="H16" s="58">
        <v>150</v>
      </c>
      <c r="I16" s="5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8"/>
      <c r="U16" s="275"/>
      <c r="V16" s="314"/>
    </row>
    <row r="17" spans="1:22" ht="18.75" customHeight="1">
      <c r="A17" s="312"/>
      <c r="B17" s="195"/>
      <c r="C17" s="195"/>
      <c r="D17" s="199"/>
      <c r="E17" s="199"/>
      <c r="F17" s="58">
        <f t="shared" si="0"/>
        <v>0</v>
      </c>
      <c r="G17" s="58">
        <v>0</v>
      </c>
      <c r="H17" s="58">
        <v>0</v>
      </c>
      <c r="I17" s="58"/>
      <c r="J17" s="313"/>
      <c r="K17" s="275"/>
      <c r="L17" s="275"/>
      <c r="M17" s="275"/>
      <c r="N17" s="275"/>
      <c r="O17" s="275"/>
      <c r="P17" s="275"/>
      <c r="Q17" s="275"/>
      <c r="R17" s="313"/>
      <c r="S17" s="275"/>
      <c r="T17" s="313"/>
      <c r="U17" s="275"/>
      <c r="V17" s="314"/>
    </row>
    <row r="18" spans="1:22" ht="18.75" customHeight="1">
      <c r="A18" s="312"/>
      <c r="B18" s="195"/>
      <c r="C18" s="195"/>
      <c r="D18" s="199"/>
      <c r="E18" s="199"/>
      <c r="F18" s="58">
        <f t="shared" si="0"/>
        <v>0</v>
      </c>
      <c r="G18" s="58"/>
      <c r="H18" s="58"/>
      <c r="I18" s="5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314"/>
    </row>
    <row r="19" spans="1:22" ht="18.75" customHeight="1">
      <c r="A19" s="918" t="s">
        <v>39</v>
      </c>
      <c r="B19" s="844"/>
      <c r="C19" s="844"/>
      <c r="D19" s="844"/>
      <c r="E19" s="844"/>
      <c r="F19" s="202">
        <f t="shared" si="0"/>
        <v>0</v>
      </c>
      <c r="G19" s="203">
        <f aca="true" t="shared" si="2" ref="G19:U19">SUM(G14:G18)</f>
        <v>500</v>
      </c>
      <c r="H19" s="203">
        <f t="shared" si="2"/>
        <v>500</v>
      </c>
      <c r="I19" s="203">
        <f t="shared" si="2"/>
        <v>0</v>
      </c>
      <c r="J19" s="203">
        <f t="shared" si="2"/>
        <v>0</v>
      </c>
      <c r="K19" s="203">
        <f t="shared" si="2"/>
        <v>0</v>
      </c>
      <c r="L19" s="203">
        <f t="shared" si="2"/>
        <v>0</v>
      </c>
      <c r="M19" s="203">
        <f t="shared" si="2"/>
        <v>0</v>
      </c>
      <c r="N19" s="203">
        <f t="shared" si="2"/>
        <v>0</v>
      </c>
      <c r="O19" s="203">
        <f t="shared" si="2"/>
        <v>0</v>
      </c>
      <c r="P19" s="203">
        <f t="shared" si="2"/>
        <v>0</v>
      </c>
      <c r="Q19" s="203">
        <f t="shared" si="2"/>
        <v>0</v>
      </c>
      <c r="R19" s="203">
        <f t="shared" si="2"/>
        <v>0</v>
      </c>
      <c r="S19" s="203">
        <f t="shared" si="2"/>
        <v>0</v>
      </c>
      <c r="T19" s="203">
        <f t="shared" si="2"/>
        <v>0</v>
      </c>
      <c r="U19" s="203">
        <f t="shared" si="2"/>
        <v>0</v>
      </c>
      <c r="V19" s="315"/>
    </row>
    <row r="20" spans="1:22" ht="18.75" customHeight="1">
      <c r="A20" s="312" t="s">
        <v>395</v>
      </c>
      <c r="B20" s="195" t="s">
        <v>55</v>
      </c>
      <c r="C20" s="195" t="s">
        <v>396</v>
      </c>
      <c r="D20" s="196"/>
      <c r="E20" s="196"/>
      <c r="F20" s="58">
        <f t="shared" si="0"/>
        <v>0</v>
      </c>
      <c r="G20" s="58"/>
      <c r="H20" s="58">
        <v>0</v>
      </c>
      <c r="I20" s="58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314"/>
    </row>
    <row r="21" spans="1:22" ht="18.75" customHeight="1">
      <c r="A21" s="312"/>
      <c r="B21" s="195"/>
      <c r="C21" s="195"/>
      <c r="D21" s="199"/>
      <c r="E21" s="199"/>
      <c r="F21" s="58">
        <f t="shared" si="0"/>
        <v>0</v>
      </c>
      <c r="G21" s="58"/>
      <c r="H21" s="58"/>
      <c r="I21" s="58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314"/>
    </row>
    <row r="22" spans="1:22" ht="18.75" customHeight="1">
      <c r="A22" s="312"/>
      <c r="B22" s="195"/>
      <c r="C22" s="195"/>
      <c r="D22" s="199"/>
      <c r="E22" s="199"/>
      <c r="F22" s="58">
        <f t="shared" si="0"/>
        <v>0</v>
      </c>
      <c r="G22" s="58"/>
      <c r="H22" s="58"/>
      <c r="I22" s="58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314"/>
    </row>
    <row r="23" spans="1:22" ht="18.75" customHeight="1" thickBot="1">
      <c r="A23" s="918" t="s">
        <v>54</v>
      </c>
      <c r="B23" s="844"/>
      <c r="C23" s="844"/>
      <c r="D23" s="844"/>
      <c r="E23" s="844"/>
      <c r="F23" s="202">
        <f t="shared" si="0"/>
        <v>0</v>
      </c>
      <c r="G23" s="203">
        <f aca="true" t="shared" si="3" ref="G23:U23">SUM(G20:G22)</f>
        <v>0</v>
      </c>
      <c r="H23" s="203">
        <f t="shared" si="3"/>
        <v>0</v>
      </c>
      <c r="I23" s="203">
        <f t="shared" si="3"/>
        <v>0</v>
      </c>
      <c r="J23" s="203">
        <f t="shared" si="3"/>
        <v>0</v>
      </c>
      <c r="K23" s="203">
        <f t="shared" si="3"/>
        <v>0</v>
      </c>
      <c r="L23" s="203">
        <f t="shared" si="3"/>
        <v>0</v>
      </c>
      <c r="M23" s="203">
        <f t="shared" si="3"/>
        <v>0</v>
      </c>
      <c r="N23" s="203">
        <f t="shared" si="3"/>
        <v>0</v>
      </c>
      <c r="O23" s="203">
        <f t="shared" si="3"/>
        <v>0</v>
      </c>
      <c r="P23" s="203">
        <f t="shared" si="3"/>
        <v>0</v>
      </c>
      <c r="Q23" s="203">
        <f t="shared" si="3"/>
        <v>0</v>
      </c>
      <c r="R23" s="203">
        <f t="shared" si="3"/>
        <v>0</v>
      </c>
      <c r="S23" s="203">
        <f t="shared" si="3"/>
        <v>0</v>
      </c>
      <c r="T23" s="203">
        <f t="shared" si="3"/>
        <v>0</v>
      </c>
      <c r="U23" s="203">
        <f t="shared" si="3"/>
        <v>0</v>
      </c>
      <c r="V23" s="315"/>
    </row>
    <row r="24" spans="1:22" ht="18.75" customHeight="1" thickTop="1">
      <c r="A24" s="922" t="s">
        <v>56</v>
      </c>
      <c r="B24" s="923"/>
      <c r="C24" s="923"/>
      <c r="D24" s="923"/>
      <c r="E24" s="923"/>
      <c r="F24" s="920">
        <f t="shared" si="0"/>
        <v>336</v>
      </c>
      <c r="G24" s="920">
        <f aca="true" t="shared" si="4" ref="G24:U24">G12+G19+G23</f>
        <v>2952</v>
      </c>
      <c r="H24" s="911">
        <f t="shared" si="4"/>
        <v>2616</v>
      </c>
      <c r="I24" s="911">
        <f t="shared" si="4"/>
        <v>0</v>
      </c>
      <c r="J24" s="911">
        <f t="shared" si="4"/>
        <v>0</v>
      </c>
      <c r="K24" s="911">
        <f t="shared" si="4"/>
        <v>0</v>
      </c>
      <c r="L24" s="911">
        <f t="shared" si="4"/>
        <v>0</v>
      </c>
      <c r="M24" s="911">
        <f t="shared" si="4"/>
        <v>0</v>
      </c>
      <c r="N24" s="911">
        <f t="shared" si="4"/>
        <v>0</v>
      </c>
      <c r="O24" s="911">
        <f t="shared" si="4"/>
        <v>0</v>
      </c>
      <c r="P24" s="911">
        <f t="shared" si="4"/>
        <v>0</v>
      </c>
      <c r="Q24" s="911">
        <f t="shared" si="4"/>
        <v>0</v>
      </c>
      <c r="R24" s="911">
        <f t="shared" si="4"/>
        <v>0</v>
      </c>
      <c r="S24" s="911">
        <f t="shared" si="4"/>
        <v>0</v>
      </c>
      <c r="T24" s="911">
        <f t="shared" si="4"/>
        <v>0</v>
      </c>
      <c r="U24" s="911">
        <f t="shared" si="4"/>
        <v>0</v>
      </c>
      <c r="V24" s="926"/>
    </row>
    <row r="25" spans="1:22" ht="18.75" customHeight="1" thickBot="1">
      <c r="A25" s="924"/>
      <c r="B25" s="925"/>
      <c r="C25" s="925"/>
      <c r="D25" s="925"/>
      <c r="E25" s="925"/>
      <c r="F25" s="921">
        <f t="shared" si="0"/>
        <v>0</v>
      </c>
      <c r="G25" s="921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27"/>
    </row>
  </sheetData>
  <sheetProtection/>
  <mergeCells count="39">
    <mergeCell ref="R4:R5"/>
    <mergeCell ref="V4:V5"/>
    <mergeCell ref="O4:O5"/>
    <mergeCell ref="S4:S5"/>
    <mergeCell ref="T4:T5"/>
    <mergeCell ref="P4:P5"/>
    <mergeCell ref="Q4:Q5"/>
    <mergeCell ref="A3:E3"/>
    <mergeCell ref="A4:C4"/>
    <mergeCell ref="J4:J5"/>
    <mergeCell ref="E4:E5"/>
    <mergeCell ref="F4:F5"/>
    <mergeCell ref="D4:D5"/>
    <mergeCell ref="J24:J25"/>
    <mergeCell ref="N24:N25"/>
    <mergeCell ref="M4:M5"/>
    <mergeCell ref="N4:N5"/>
    <mergeCell ref="L24:L25"/>
    <mergeCell ref="M24:M25"/>
    <mergeCell ref="V24:V25"/>
    <mergeCell ref="O24:O25"/>
    <mergeCell ref="P24:P25"/>
    <mergeCell ref="Q24:Q25"/>
    <mergeCell ref="R24:R25"/>
    <mergeCell ref="K4:K5"/>
    <mergeCell ref="L4:L5"/>
    <mergeCell ref="U24:U25"/>
    <mergeCell ref="T24:T25"/>
    <mergeCell ref="U4:U5"/>
    <mergeCell ref="A12:E12"/>
    <mergeCell ref="A19:E19"/>
    <mergeCell ref="A23:E23"/>
    <mergeCell ref="S24:S25"/>
    <mergeCell ref="F24:F25"/>
    <mergeCell ref="H24:H25"/>
    <mergeCell ref="K24:K25"/>
    <mergeCell ref="I24:I25"/>
    <mergeCell ref="A24:E25"/>
    <mergeCell ref="G24:G25"/>
  </mergeCells>
  <printOptions horizontalCentered="1"/>
  <pageMargins left="0.37" right="0.1968503937007874" top="0.7480314960629921" bottom="0.7480314960629921" header="0.5118110236220472" footer="0.5118110236220472"/>
  <pageSetup fitToHeight="1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3:W65"/>
  <sheetViews>
    <sheetView showZeros="0" zoomScalePageLayoutView="0" workbookViewId="0" topLeftCell="A44">
      <selection activeCell="D11" sqref="D11"/>
    </sheetView>
  </sheetViews>
  <sheetFormatPr defaultColWidth="8.88671875" defaultRowHeight="18" customHeight="1"/>
  <cols>
    <col min="1" max="1" width="11.77734375" style="213" customWidth="1"/>
    <col min="2" max="2" width="11.99609375" style="213" customWidth="1"/>
    <col min="3" max="3" width="10.4453125" style="213" customWidth="1"/>
    <col min="4" max="4" width="40.6640625" style="214" customWidth="1"/>
    <col min="5" max="5" width="41.4453125" style="214" customWidth="1"/>
    <col min="6" max="6" width="6.3359375" style="222" customWidth="1"/>
    <col min="7" max="7" width="7.5546875" style="217" customWidth="1"/>
    <col min="8" max="8" width="7.99609375" style="218" customWidth="1"/>
    <col min="9" max="9" width="6.77734375" style="218" hidden="1" customWidth="1"/>
    <col min="10" max="10" width="6.10546875" style="218" hidden="1" customWidth="1"/>
    <col min="11" max="21" width="6.10546875" style="219" hidden="1" customWidth="1"/>
    <col min="22" max="22" width="6.6640625" style="219" hidden="1" customWidth="1"/>
    <col min="23" max="23" width="26.3359375" style="221" customWidth="1"/>
    <col min="24" max="16384" width="8.88671875" style="221" customWidth="1"/>
  </cols>
  <sheetData>
    <row r="1" ht="13.5" customHeight="1"/>
    <row r="2" ht="13.5" customHeight="1"/>
    <row r="3" spans="1:23" ht="13.5" customHeight="1">
      <c r="A3" s="224" t="s">
        <v>190</v>
      </c>
      <c r="B3" s="225"/>
      <c r="C3" s="225"/>
      <c r="D3" s="225"/>
      <c r="E3" s="225"/>
      <c r="W3" s="226" t="s">
        <v>47</v>
      </c>
    </row>
    <row r="4" spans="1:23" ht="18.75" customHeight="1">
      <c r="A4" s="868" t="s">
        <v>48</v>
      </c>
      <c r="B4" s="868"/>
      <c r="C4" s="868"/>
      <c r="D4" s="870" t="s">
        <v>302</v>
      </c>
      <c r="E4" s="857" t="s">
        <v>246</v>
      </c>
      <c r="F4" s="930" t="s">
        <v>7</v>
      </c>
      <c r="G4" s="679" t="s">
        <v>303</v>
      </c>
      <c r="H4" s="680" t="s">
        <v>247</v>
      </c>
      <c r="I4" s="680" t="s">
        <v>180</v>
      </c>
      <c r="J4" s="859" t="s">
        <v>0</v>
      </c>
      <c r="K4" s="859" t="s">
        <v>14</v>
      </c>
      <c r="L4" s="859" t="s">
        <v>15</v>
      </c>
      <c r="M4" s="859" t="s">
        <v>16</v>
      </c>
      <c r="N4" s="859" t="s">
        <v>17</v>
      </c>
      <c r="O4" s="859" t="s">
        <v>18</v>
      </c>
      <c r="P4" s="859" t="s">
        <v>19</v>
      </c>
      <c r="Q4" s="859" t="s">
        <v>20</v>
      </c>
      <c r="R4" s="859" t="s">
        <v>21</v>
      </c>
      <c r="S4" s="859" t="s">
        <v>22</v>
      </c>
      <c r="T4" s="859" t="s">
        <v>23</v>
      </c>
      <c r="U4" s="859" t="s">
        <v>24</v>
      </c>
      <c r="V4" s="934" t="s">
        <v>186</v>
      </c>
      <c r="W4" s="783" t="s">
        <v>181</v>
      </c>
    </row>
    <row r="5" spans="1:23" ht="18.75" customHeight="1">
      <c r="A5" s="687" t="s">
        <v>1</v>
      </c>
      <c r="B5" s="687" t="s">
        <v>2</v>
      </c>
      <c r="C5" s="687" t="s">
        <v>3</v>
      </c>
      <c r="D5" s="870"/>
      <c r="E5" s="857"/>
      <c r="F5" s="931"/>
      <c r="G5" s="683" t="s">
        <v>4</v>
      </c>
      <c r="H5" s="684" t="s">
        <v>4</v>
      </c>
      <c r="I5" s="684" t="s">
        <v>5</v>
      </c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934"/>
      <c r="W5" s="783"/>
    </row>
    <row r="6" spans="1:23" ht="18.75" customHeight="1">
      <c r="A6" s="227" t="s">
        <v>9</v>
      </c>
      <c r="B6" s="227" t="s">
        <v>36</v>
      </c>
      <c r="C6" s="227" t="s">
        <v>97</v>
      </c>
      <c r="D6" s="241" t="s">
        <v>214</v>
      </c>
      <c r="E6" s="241" t="s">
        <v>214</v>
      </c>
      <c r="F6" s="316"/>
      <c r="G6" s="317"/>
      <c r="H6" s="317"/>
      <c r="I6" s="229"/>
      <c r="K6" s="318"/>
      <c r="L6" s="318"/>
      <c r="M6" s="318"/>
      <c r="N6" s="319"/>
      <c r="O6" s="318"/>
      <c r="P6" s="318"/>
      <c r="Q6" s="318"/>
      <c r="R6" s="318"/>
      <c r="S6" s="318"/>
      <c r="T6" s="318"/>
      <c r="U6" s="318"/>
      <c r="V6" s="318"/>
      <c r="W6" s="320"/>
    </row>
    <row r="7" spans="1:23" ht="18.75" customHeight="1">
      <c r="A7" s="227"/>
      <c r="B7" s="227"/>
      <c r="C7" s="227"/>
      <c r="D7" s="228" t="s">
        <v>215</v>
      </c>
      <c r="E7" s="228" t="s">
        <v>215</v>
      </c>
      <c r="F7" s="263">
        <f aca="true" t="shared" si="0" ref="F7:F19">G7-H7</f>
        <v>0</v>
      </c>
      <c r="G7" s="321">
        <v>13200</v>
      </c>
      <c r="H7" s="321">
        <v>13200</v>
      </c>
      <c r="I7" s="229"/>
      <c r="J7" s="318"/>
      <c r="K7" s="318"/>
      <c r="L7" s="318"/>
      <c r="M7" s="318"/>
      <c r="N7" s="319"/>
      <c r="O7" s="318"/>
      <c r="P7" s="318"/>
      <c r="Q7" s="318"/>
      <c r="R7" s="318"/>
      <c r="S7" s="318"/>
      <c r="T7" s="318"/>
      <c r="U7" s="318"/>
      <c r="V7" s="322">
        <f>SUM(J7:U7)</f>
        <v>0</v>
      </c>
      <c r="W7" s="323"/>
    </row>
    <row r="8" spans="1:23" ht="18.75" customHeight="1">
      <c r="A8" s="227"/>
      <c r="B8" s="227"/>
      <c r="C8" s="227"/>
      <c r="D8" s="228" t="s">
        <v>64</v>
      </c>
      <c r="E8" s="228" t="s">
        <v>64</v>
      </c>
      <c r="F8" s="263">
        <f t="shared" si="0"/>
        <v>0</v>
      </c>
      <c r="G8" s="229">
        <v>1200</v>
      </c>
      <c r="H8" s="229">
        <v>1200</v>
      </c>
      <c r="I8" s="229"/>
      <c r="J8" s="243"/>
      <c r="K8" s="230"/>
      <c r="L8" s="230"/>
      <c r="M8" s="230"/>
      <c r="N8" s="247"/>
      <c r="O8" s="230"/>
      <c r="P8" s="243"/>
      <c r="Q8" s="230"/>
      <c r="R8" s="243"/>
      <c r="S8" s="230"/>
      <c r="T8" s="243"/>
      <c r="U8" s="230"/>
      <c r="V8" s="322">
        <f>SUM(J8:U8)</f>
        <v>0</v>
      </c>
      <c r="W8" s="227"/>
    </row>
    <row r="9" spans="1:23" ht="18.75" customHeight="1">
      <c r="A9" s="227"/>
      <c r="B9" s="227"/>
      <c r="C9" s="227"/>
      <c r="D9" s="228" t="s">
        <v>243</v>
      </c>
      <c r="E9" s="228" t="s">
        <v>243</v>
      </c>
      <c r="F9" s="263">
        <f t="shared" si="0"/>
        <v>0</v>
      </c>
      <c r="G9" s="229">
        <v>180</v>
      </c>
      <c r="H9" s="229">
        <v>180</v>
      </c>
      <c r="I9" s="229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322">
        <f>SUM(J9:U9)</f>
        <v>0</v>
      </c>
      <c r="W9" s="227"/>
    </row>
    <row r="10" spans="1:23" ht="18.75" customHeight="1">
      <c r="A10" s="227"/>
      <c r="B10" s="227"/>
      <c r="C10" s="227"/>
      <c r="D10" s="228" t="s">
        <v>255</v>
      </c>
      <c r="E10" s="228" t="s">
        <v>397</v>
      </c>
      <c r="F10" s="263">
        <f t="shared" si="0"/>
        <v>0</v>
      </c>
      <c r="G10" s="229">
        <v>1320</v>
      </c>
      <c r="H10" s="229">
        <v>1320</v>
      </c>
      <c r="I10" s="229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322">
        <f>SUM(J10:U10)</f>
        <v>0</v>
      </c>
      <c r="W10" s="324"/>
    </row>
    <row r="11" spans="1:23" ht="18.75" customHeight="1">
      <c r="A11" s="227"/>
      <c r="B11" s="227"/>
      <c r="C11" s="227"/>
      <c r="D11" s="228" t="s">
        <v>398</v>
      </c>
      <c r="E11" s="228" t="s">
        <v>398</v>
      </c>
      <c r="F11" s="263">
        <f t="shared" si="0"/>
        <v>0</v>
      </c>
      <c r="G11" s="229"/>
      <c r="H11" s="229"/>
      <c r="I11" s="229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322">
        <f>SUM(J11:U11)</f>
        <v>0</v>
      </c>
      <c r="W11" s="324"/>
    </row>
    <row r="12" spans="1:23" ht="18.75" customHeight="1">
      <c r="A12" s="227"/>
      <c r="B12" s="227"/>
      <c r="C12" s="227"/>
      <c r="D12" s="228" t="s">
        <v>858</v>
      </c>
      <c r="E12" s="228" t="s">
        <v>858</v>
      </c>
      <c r="F12" s="263">
        <f t="shared" si="0"/>
        <v>0</v>
      </c>
      <c r="G12" s="229">
        <v>600</v>
      </c>
      <c r="H12" s="229">
        <v>600</v>
      </c>
      <c r="I12" s="229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322"/>
      <c r="W12" s="324" t="s">
        <v>285</v>
      </c>
    </row>
    <row r="13" spans="1:23" ht="18.75" customHeight="1">
      <c r="A13" s="227"/>
      <c r="B13" s="227"/>
      <c r="C13" s="227"/>
      <c r="D13" s="228" t="s">
        <v>857</v>
      </c>
      <c r="E13" s="228" t="s">
        <v>857</v>
      </c>
      <c r="F13" s="263">
        <f t="shared" si="0"/>
        <v>0</v>
      </c>
      <c r="G13" s="229"/>
      <c r="H13" s="229"/>
      <c r="I13" s="229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322"/>
      <c r="W13" s="324"/>
    </row>
    <row r="14" spans="1:23" ht="18.75" customHeight="1">
      <c r="A14" s="227"/>
      <c r="B14" s="227"/>
      <c r="C14" s="227"/>
      <c r="D14" s="228"/>
      <c r="E14" s="228"/>
      <c r="F14" s="263">
        <f t="shared" si="0"/>
        <v>0</v>
      </c>
      <c r="G14" s="229"/>
      <c r="H14" s="229"/>
      <c r="I14" s="229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322">
        <f>SUM(J14:U14)</f>
        <v>0</v>
      </c>
      <c r="W14" s="324"/>
    </row>
    <row r="15" spans="1:23" ht="18.75" customHeight="1">
      <c r="A15" s="939" t="s">
        <v>49</v>
      </c>
      <c r="B15" s="940"/>
      <c r="C15" s="940"/>
      <c r="D15" s="940"/>
      <c r="E15" s="940"/>
      <c r="F15" s="325"/>
      <c r="G15" s="238">
        <f aca="true" t="shared" si="1" ref="G15:V15">SUM(G6:G14)</f>
        <v>16500</v>
      </c>
      <c r="H15" s="238">
        <f t="shared" si="1"/>
        <v>16500</v>
      </c>
      <c r="I15" s="326">
        <f t="shared" si="1"/>
        <v>0</v>
      </c>
      <c r="J15" s="326">
        <f t="shared" si="1"/>
        <v>0</v>
      </c>
      <c r="K15" s="326">
        <f t="shared" si="1"/>
        <v>0</v>
      </c>
      <c r="L15" s="326">
        <f t="shared" si="1"/>
        <v>0</v>
      </c>
      <c r="M15" s="326">
        <f t="shared" si="1"/>
        <v>0</v>
      </c>
      <c r="N15" s="326">
        <f t="shared" si="1"/>
        <v>0</v>
      </c>
      <c r="O15" s="326">
        <f t="shared" si="1"/>
        <v>0</v>
      </c>
      <c r="P15" s="326">
        <f t="shared" si="1"/>
        <v>0</v>
      </c>
      <c r="Q15" s="326">
        <f t="shared" si="1"/>
        <v>0</v>
      </c>
      <c r="R15" s="326">
        <f t="shared" si="1"/>
        <v>0</v>
      </c>
      <c r="S15" s="326">
        <f t="shared" si="1"/>
        <v>0</v>
      </c>
      <c r="T15" s="326">
        <f t="shared" si="1"/>
        <v>0</v>
      </c>
      <c r="U15" s="326">
        <f t="shared" si="1"/>
        <v>0</v>
      </c>
      <c r="V15" s="326">
        <f t="shared" si="1"/>
        <v>0</v>
      </c>
      <c r="W15" s="240"/>
    </row>
    <row r="16" spans="1:23" ht="18.75" customHeight="1">
      <c r="A16" s="227" t="s">
        <v>52</v>
      </c>
      <c r="B16" s="227" t="s">
        <v>59</v>
      </c>
      <c r="C16" s="234" t="s">
        <v>1011</v>
      </c>
      <c r="D16" s="228" t="s">
        <v>216</v>
      </c>
      <c r="E16" s="228" t="s">
        <v>216</v>
      </c>
      <c r="F16" s="263">
        <f t="shared" si="0"/>
        <v>0</v>
      </c>
      <c r="G16" s="229">
        <v>80</v>
      </c>
      <c r="H16" s="229">
        <v>80</v>
      </c>
      <c r="I16" s="229"/>
      <c r="J16" s="230"/>
      <c r="K16" s="230"/>
      <c r="L16" s="230"/>
      <c r="M16" s="230"/>
      <c r="N16" s="247"/>
      <c r="O16" s="230"/>
      <c r="P16" s="230"/>
      <c r="Q16" s="230"/>
      <c r="R16" s="231"/>
      <c r="S16" s="230"/>
      <c r="T16" s="230"/>
      <c r="U16" s="230"/>
      <c r="V16" s="322">
        <f>SUM(J16:U16)</f>
        <v>0</v>
      </c>
      <c r="W16" s="227"/>
    </row>
    <row r="17" spans="1:23" ht="18.75" customHeight="1">
      <c r="A17" s="227"/>
      <c r="B17" s="227"/>
      <c r="C17" s="227"/>
      <c r="D17" s="228" t="s">
        <v>217</v>
      </c>
      <c r="E17" s="228" t="s">
        <v>217</v>
      </c>
      <c r="F17" s="263">
        <f t="shared" si="0"/>
        <v>0</v>
      </c>
      <c r="G17" s="229"/>
      <c r="H17" s="229"/>
      <c r="I17" s="229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322">
        <f>SUM(J17:U17)</f>
        <v>0</v>
      </c>
      <c r="W17" s="227"/>
    </row>
    <row r="18" spans="1:23" ht="18.75" customHeight="1">
      <c r="A18" s="227"/>
      <c r="B18" s="227"/>
      <c r="C18" s="227"/>
      <c r="D18" s="235"/>
      <c r="E18" s="235"/>
      <c r="F18" s="263">
        <f t="shared" si="0"/>
        <v>0</v>
      </c>
      <c r="G18" s="229"/>
      <c r="H18" s="229"/>
      <c r="I18" s="229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322">
        <f>SUM(J18:U18)</f>
        <v>0</v>
      </c>
      <c r="W18" s="227"/>
    </row>
    <row r="19" spans="1:23" ht="18.75" customHeight="1">
      <c r="A19" s="939" t="s">
        <v>39</v>
      </c>
      <c r="B19" s="940"/>
      <c r="C19" s="940"/>
      <c r="D19" s="940"/>
      <c r="E19" s="941"/>
      <c r="F19" s="327">
        <f t="shared" si="0"/>
        <v>0</v>
      </c>
      <c r="G19" s="326">
        <f aca="true" t="shared" si="2" ref="G19:V19">SUM(G16:G18)</f>
        <v>80</v>
      </c>
      <c r="H19" s="326">
        <f t="shared" si="2"/>
        <v>80</v>
      </c>
      <c r="I19" s="326">
        <f t="shared" si="2"/>
        <v>0</v>
      </c>
      <c r="J19" s="326">
        <f t="shared" si="2"/>
        <v>0</v>
      </c>
      <c r="K19" s="326">
        <f t="shared" si="2"/>
        <v>0</v>
      </c>
      <c r="L19" s="326">
        <f t="shared" si="2"/>
        <v>0</v>
      </c>
      <c r="M19" s="326">
        <f t="shared" si="2"/>
        <v>0</v>
      </c>
      <c r="N19" s="326">
        <f t="shared" si="2"/>
        <v>0</v>
      </c>
      <c r="O19" s="326">
        <f t="shared" si="2"/>
        <v>0</v>
      </c>
      <c r="P19" s="326">
        <f t="shared" si="2"/>
        <v>0</v>
      </c>
      <c r="Q19" s="326">
        <f t="shared" si="2"/>
        <v>0</v>
      </c>
      <c r="R19" s="326">
        <f t="shared" si="2"/>
        <v>0</v>
      </c>
      <c r="S19" s="326">
        <f t="shared" si="2"/>
        <v>0</v>
      </c>
      <c r="T19" s="326">
        <f t="shared" si="2"/>
        <v>0</v>
      </c>
      <c r="U19" s="326">
        <f t="shared" si="2"/>
        <v>0</v>
      </c>
      <c r="V19" s="326">
        <f t="shared" si="2"/>
        <v>0</v>
      </c>
      <c r="W19" s="240"/>
    </row>
    <row r="20" spans="1:23" ht="13.5" customHeight="1">
      <c r="A20" s="328"/>
      <c r="B20" s="328"/>
      <c r="C20" s="328"/>
      <c r="D20" s="328"/>
      <c r="E20" s="328"/>
      <c r="F20" s="329"/>
      <c r="G20" s="215"/>
      <c r="H20" s="215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1"/>
    </row>
    <row r="21" spans="1:23" ht="13.5" customHeight="1">
      <c r="A21" s="328"/>
      <c r="B21" s="328"/>
      <c r="C21" s="328"/>
      <c r="D21" s="328"/>
      <c r="E21" s="328"/>
      <c r="F21" s="329"/>
      <c r="G21" s="215"/>
      <c r="H21" s="215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1"/>
    </row>
    <row r="22" spans="1:23" ht="13.5" customHeight="1">
      <c r="A22" s="224" t="s">
        <v>190</v>
      </c>
      <c r="B22" s="225"/>
      <c r="C22" s="225"/>
      <c r="D22" s="225"/>
      <c r="E22" s="225"/>
      <c r="W22" s="226" t="s">
        <v>47</v>
      </c>
    </row>
    <row r="23" spans="1:23" ht="15.75" customHeight="1">
      <c r="A23" s="868" t="s">
        <v>48</v>
      </c>
      <c r="B23" s="868"/>
      <c r="C23" s="868"/>
      <c r="D23" s="870" t="s">
        <v>302</v>
      </c>
      <c r="E23" s="857" t="s">
        <v>246</v>
      </c>
      <c r="F23" s="930" t="s">
        <v>7</v>
      </c>
      <c r="G23" s="679" t="s">
        <v>303</v>
      </c>
      <c r="H23" s="680" t="s">
        <v>247</v>
      </c>
      <c r="I23" s="680" t="s">
        <v>180</v>
      </c>
      <c r="J23" s="859" t="s">
        <v>0</v>
      </c>
      <c r="K23" s="859" t="s">
        <v>14</v>
      </c>
      <c r="L23" s="859" t="s">
        <v>15</v>
      </c>
      <c r="M23" s="859" t="s">
        <v>16</v>
      </c>
      <c r="N23" s="859" t="s">
        <v>17</v>
      </c>
      <c r="O23" s="859" t="s">
        <v>18</v>
      </c>
      <c r="P23" s="859" t="s">
        <v>19</v>
      </c>
      <c r="Q23" s="859" t="s">
        <v>20</v>
      </c>
      <c r="R23" s="859" t="s">
        <v>21</v>
      </c>
      <c r="S23" s="859" t="s">
        <v>22</v>
      </c>
      <c r="T23" s="859" t="s">
        <v>23</v>
      </c>
      <c r="U23" s="859" t="s">
        <v>24</v>
      </c>
      <c r="V23" s="934" t="s">
        <v>186</v>
      </c>
      <c r="W23" s="937" t="s">
        <v>181</v>
      </c>
    </row>
    <row r="24" spans="1:23" ht="15.75" customHeight="1">
      <c r="A24" s="687" t="s">
        <v>1</v>
      </c>
      <c r="B24" s="687" t="s">
        <v>2</v>
      </c>
      <c r="C24" s="687" t="s">
        <v>3</v>
      </c>
      <c r="D24" s="870"/>
      <c r="E24" s="857"/>
      <c r="F24" s="931"/>
      <c r="G24" s="683" t="s">
        <v>4</v>
      </c>
      <c r="H24" s="684" t="s">
        <v>4</v>
      </c>
      <c r="I24" s="684" t="s">
        <v>5</v>
      </c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0"/>
      <c r="U24" s="860"/>
      <c r="V24" s="934"/>
      <c r="W24" s="938"/>
    </row>
    <row r="25" spans="1:23" ht="15.75" customHeight="1">
      <c r="A25" s="227" t="s">
        <v>52</v>
      </c>
      <c r="B25" s="227" t="s">
        <v>59</v>
      </c>
      <c r="C25" s="227" t="s">
        <v>69</v>
      </c>
      <c r="D25" s="228" t="s">
        <v>973</v>
      </c>
      <c r="E25" s="228" t="s">
        <v>974</v>
      </c>
      <c r="F25" s="717">
        <v>175</v>
      </c>
      <c r="G25" s="229">
        <v>9815</v>
      </c>
      <c r="H25" s="229">
        <v>9640</v>
      </c>
      <c r="I25" s="229"/>
      <c r="J25" s="230"/>
      <c r="K25" s="230"/>
      <c r="L25" s="230"/>
      <c r="M25" s="230"/>
      <c r="N25" s="247"/>
      <c r="O25" s="230"/>
      <c r="P25" s="230"/>
      <c r="Q25" s="230"/>
      <c r="R25" s="231"/>
      <c r="S25" s="230"/>
      <c r="T25" s="230"/>
      <c r="U25" s="230"/>
      <c r="V25" s="322">
        <f aca="true" t="shared" si="3" ref="V25:V59">SUM(J25:U25)</f>
        <v>0</v>
      </c>
      <c r="W25" s="324"/>
    </row>
    <row r="26" spans="1:23" ht="15.75" customHeight="1">
      <c r="A26" s="227"/>
      <c r="B26" s="227"/>
      <c r="C26" s="227"/>
      <c r="D26" s="200" t="s">
        <v>1129</v>
      </c>
      <c r="E26" s="733" t="s">
        <v>1128</v>
      </c>
      <c r="F26" s="332"/>
      <c r="G26" s="229"/>
      <c r="H26" s="229"/>
      <c r="I26" s="229"/>
      <c r="J26" s="230"/>
      <c r="K26" s="230"/>
      <c r="L26" s="230"/>
      <c r="M26" s="230"/>
      <c r="N26" s="247"/>
      <c r="O26" s="230"/>
      <c r="P26" s="230"/>
      <c r="Q26" s="230"/>
      <c r="R26" s="231"/>
      <c r="S26" s="230"/>
      <c r="T26" s="230"/>
      <c r="U26" s="230"/>
      <c r="V26" s="322">
        <f t="shared" si="3"/>
        <v>0</v>
      </c>
      <c r="W26" s="730" t="s">
        <v>1060</v>
      </c>
    </row>
    <row r="27" spans="1:23" ht="15.75" customHeight="1">
      <c r="A27" s="227"/>
      <c r="B27" s="227"/>
      <c r="C27" s="227"/>
      <c r="D27" s="228" t="s">
        <v>1092</v>
      </c>
      <c r="E27" s="228" t="s">
        <v>1093</v>
      </c>
      <c r="F27" s="332"/>
      <c r="G27" s="229"/>
      <c r="H27" s="229"/>
      <c r="I27" s="229"/>
      <c r="J27" s="230"/>
      <c r="K27" s="230"/>
      <c r="L27" s="230"/>
      <c r="M27" s="230"/>
      <c r="N27" s="247"/>
      <c r="O27" s="230"/>
      <c r="P27" s="230"/>
      <c r="Q27" s="230"/>
      <c r="R27" s="231"/>
      <c r="S27" s="230"/>
      <c r="T27" s="230"/>
      <c r="U27" s="230"/>
      <c r="V27" s="322">
        <f t="shared" si="3"/>
        <v>0</v>
      </c>
      <c r="W27" s="324" t="s">
        <v>1059</v>
      </c>
    </row>
    <row r="28" spans="1:23" ht="15.75" customHeight="1">
      <c r="A28" s="227"/>
      <c r="B28" s="227"/>
      <c r="C28" s="227"/>
      <c r="D28" s="228" t="s">
        <v>1123</v>
      </c>
      <c r="E28" s="228" t="s">
        <v>1135</v>
      </c>
      <c r="F28" s="332"/>
      <c r="G28" s="229"/>
      <c r="H28" s="229"/>
      <c r="I28" s="229"/>
      <c r="J28" s="230"/>
      <c r="K28" s="230"/>
      <c r="L28" s="230"/>
      <c r="M28" s="230"/>
      <c r="N28" s="247"/>
      <c r="O28" s="230"/>
      <c r="P28" s="230"/>
      <c r="Q28" s="230"/>
      <c r="R28" s="231"/>
      <c r="S28" s="230"/>
      <c r="T28" s="230"/>
      <c r="U28" s="230"/>
      <c r="V28" s="322">
        <f t="shared" si="3"/>
        <v>0</v>
      </c>
      <c r="W28" s="324" t="s">
        <v>1061</v>
      </c>
    </row>
    <row r="29" spans="1:23" ht="15.75" customHeight="1">
      <c r="A29" s="227"/>
      <c r="B29" s="227"/>
      <c r="C29" s="227"/>
      <c r="D29" s="228" t="s">
        <v>1091</v>
      </c>
      <c r="E29" s="228" t="s">
        <v>1094</v>
      </c>
      <c r="F29" s="332"/>
      <c r="G29" s="229"/>
      <c r="H29" s="229"/>
      <c r="I29" s="229"/>
      <c r="J29" s="230"/>
      <c r="K29" s="230"/>
      <c r="L29" s="230"/>
      <c r="M29" s="230"/>
      <c r="N29" s="247"/>
      <c r="O29" s="230"/>
      <c r="P29" s="230"/>
      <c r="Q29" s="230"/>
      <c r="R29" s="231"/>
      <c r="S29" s="230"/>
      <c r="T29" s="230"/>
      <c r="U29" s="230"/>
      <c r="V29" s="322">
        <f t="shared" si="3"/>
        <v>0</v>
      </c>
      <c r="W29" s="324"/>
    </row>
    <row r="30" spans="1:23" ht="15.75" customHeight="1">
      <c r="A30" s="227"/>
      <c r="B30" s="227"/>
      <c r="C30" s="227"/>
      <c r="D30" s="228" t="s">
        <v>1090</v>
      </c>
      <c r="E30" s="264" t="s">
        <v>1095</v>
      </c>
      <c r="F30" s="332"/>
      <c r="G30" s="229"/>
      <c r="H30" s="229"/>
      <c r="I30" s="229"/>
      <c r="J30" s="230"/>
      <c r="K30" s="230"/>
      <c r="L30" s="230"/>
      <c r="M30" s="230"/>
      <c r="N30" s="247"/>
      <c r="O30" s="230"/>
      <c r="P30" s="230"/>
      <c r="Q30" s="230"/>
      <c r="R30" s="231"/>
      <c r="S30" s="230"/>
      <c r="T30" s="230"/>
      <c r="U30" s="230"/>
      <c r="V30" s="322">
        <f t="shared" si="3"/>
        <v>0</v>
      </c>
      <c r="W30" s="324"/>
    </row>
    <row r="31" spans="1:23" ht="15.75" customHeight="1">
      <c r="A31" s="227"/>
      <c r="B31" s="227"/>
      <c r="C31" s="227"/>
      <c r="D31" s="580" t="s">
        <v>1119</v>
      </c>
      <c r="E31" s="264" t="s">
        <v>1096</v>
      </c>
      <c r="F31" s="332"/>
      <c r="G31" s="229"/>
      <c r="H31" s="229"/>
      <c r="I31" s="229"/>
      <c r="J31" s="230"/>
      <c r="K31" s="230"/>
      <c r="L31" s="230"/>
      <c r="M31" s="230"/>
      <c r="N31" s="247"/>
      <c r="O31" s="230"/>
      <c r="P31" s="230"/>
      <c r="Q31" s="230"/>
      <c r="R31" s="231"/>
      <c r="S31" s="230"/>
      <c r="T31" s="230"/>
      <c r="U31" s="230"/>
      <c r="V31" s="322">
        <f t="shared" si="3"/>
        <v>0</v>
      </c>
      <c r="W31" s="324"/>
    </row>
    <row r="32" spans="1:23" ht="15.75" customHeight="1">
      <c r="A32" s="227"/>
      <c r="B32" s="227"/>
      <c r="C32" s="227"/>
      <c r="D32" s="228" t="s">
        <v>1088</v>
      </c>
      <c r="E32" s="228"/>
      <c r="F32" s="332"/>
      <c r="G32" s="229"/>
      <c r="H32" s="229"/>
      <c r="I32" s="229"/>
      <c r="J32" s="230"/>
      <c r="K32" s="230"/>
      <c r="L32" s="230"/>
      <c r="M32" s="230"/>
      <c r="N32" s="247"/>
      <c r="O32" s="230"/>
      <c r="P32" s="230"/>
      <c r="Q32" s="230"/>
      <c r="R32" s="231"/>
      <c r="S32" s="230"/>
      <c r="T32" s="230"/>
      <c r="U32" s="230"/>
      <c r="V32" s="322">
        <f t="shared" si="3"/>
        <v>0</v>
      </c>
      <c r="W32" s="324"/>
    </row>
    <row r="33" spans="1:23" ht="15.75" customHeight="1">
      <c r="A33" s="227"/>
      <c r="B33" s="227"/>
      <c r="C33" s="227"/>
      <c r="D33" s="228" t="s">
        <v>1089</v>
      </c>
      <c r="E33" s="228"/>
      <c r="F33" s="332"/>
      <c r="G33" s="229"/>
      <c r="H33" s="229"/>
      <c r="I33" s="229"/>
      <c r="J33" s="230"/>
      <c r="K33" s="230"/>
      <c r="L33" s="230"/>
      <c r="M33" s="230"/>
      <c r="N33" s="247"/>
      <c r="O33" s="230"/>
      <c r="P33" s="230"/>
      <c r="Q33" s="230"/>
      <c r="R33" s="231"/>
      <c r="S33" s="230"/>
      <c r="T33" s="230"/>
      <c r="U33" s="230"/>
      <c r="V33" s="322">
        <f t="shared" si="3"/>
        <v>0</v>
      </c>
      <c r="W33" s="324" t="s">
        <v>769</v>
      </c>
    </row>
    <row r="34" spans="1:23" ht="15.75" customHeight="1">
      <c r="A34" s="227"/>
      <c r="B34" s="227"/>
      <c r="C34" s="227"/>
      <c r="D34" s="580" t="s">
        <v>1087</v>
      </c>
      <c r="E34" s="580" t="s">
        <v>1097</v>
      </c>
      <c r="F34" s="332"/>
      <c r="G34" s="229"/>
      <c r="H34" s="229"/>
      <c r="I34" s="229"/>
      <c r="J34" s="230"/>
      <c r="K34" s="230"/>
      <c r="L34" s="230"/>
      <c r="M34" s="230"/>
      <c r="N34" s="247"/>
      <c r="O34" s="230"/>
      <c r="P34" s="230"/>
      <c r="Q34" s="230"/>
      <c r="R34" s="231"/>
      <c r="S34" s="230"/>
      <c r="T34" s="230"/>
      <c r="U34" s="230"/>
      <c r="V34" s="322">
        <f t="shared" si="3"/>
        <v>0</v>
      </c>
      <c r="W34" s="324" t="s">
        <v>996</v>
      </c>
    </row>
    <row r="35" spans="1:23" ht="15.75" customHeight="1">
      <c r="A35" s="227"/>
      <c r="B35" s="227"/>
      <c r="C35" s="227"/>
      <c r="D35" s="580" t="s">
        <v>1086</v>
      </c>
      <c r="E35" s="580" t="s">
        <v>1098</v>
      </c>
      <c r="F35" s="332"/>
      <c r="G35" s="229"/>
      <c r="H35" s="229"/>
      <c r="I35" s="229"/>
      <c r="J35" s="230"/>
      <c r="K35" s="230"/>
      <c r="L35" s="230"/>
      <c r="M35" s="230"/>
      <c r="N35" s="247"/>
      <c r="O35" s="230"/>
      <c r="P35" s="230"/>
      <c r="Q35" s="230"/>
      <c r="R35" s="231"/>
      <c r="S35" s="230"/>
      <c r="T35" s="230"/>
      <c r="U35" s="230"/>
      <c r="V35" s="322">
        <f t="shared" si="3"/>
        <v>0</v>
      </c>
      <c r="W35" s="324" t="s">
        <v>997</v>
      </c>
    </row>
    <row r="36" spans="1:23" ht="15.75" customHeight="1">
      <c r="A36" s="227"/>
      <c r="B36" s="227"/>
      <c r="C36" s="227"/>
      <c r="D36" s="228" t="s">
        <v>1085</v>
      </c>
      <c r="E36" s="228" t="s">
        <v>1099</v>
      </c>
      <c r="F36" s="332"/>
      <c r="G36" s="229"/>
      <c r="H36" s="229"/>
      <c r="I36" s="229"/>
      <c r="J36" s="230"/>
      <c r="K36" s="230"/>
      <c r="L36" s="230"/>
      <c r="M36" s="230"/>
      <c r="N36" s="247"/>
      <c r="O36" s="230"/>
      <c r="P36" s="230"/>
      <c r="Q36" s="230"/>
      <c r="R36" s="231"/>
      <c r="S36" s="230"/>
      <c r="T36" s="230"/>
      <c r="U36" s="230"/>
      <c r="V36" s="322">
        <f t="shared" si="3"/>
        <v>0</v>
      </c>
      <c r="W36" s="324"/>
    </row>
    <row r="37" spans="1:23" ht="15.75" customHeight="1">
      <c r="A37" s="227"/>
      <c r="B37" s="227"/>
      <c r="C37" s="227"/>
      <c r="D37" s="228"/>
      <c r="E37" s="228" t="s">
        <v>1120</v>
      </c>
      <c r="F37" s="332"/>
      <c r="G37" s="229"/>
      <c r="H37" s="229"/>
      <c r="I37" s="229"/>
      <c r="J37" s="230"/>
      <c r="K37" s="230"/>
      <c r="L37" s="230"/>
      <c r="M37" s="230"/>
      <c r="N37" s="247"/>
      <c r="O37" s="230"/>
      <c r="P37" s="230"/>
      <c r="Q37" s="230"/>
      <c r="R37" s="231"/>
      <c r="S37" s="230"/>
      <c r="T37" s="230"/>
      <c r="U37" s="230"/>
      <c r="V37" s="322">
        <f t="shared" si="3"/>
        <v>0</v>
      </c>
      <c r="W37" s="324"/>
    </row>
    <row r="38" spans="1:23" ht="15.75" customHeight="1">
      <c r="A38" s="227"/>
      <c r="B38" s="227"/>
      <c r="C38" s="227"/>
      <c r="D38" s="228"/>
      <c r="E38" s="228" t="s">
        <v>1100</v>
      </c>
      <c r="F38" s="332"/>
      <c r="G38" s="229"/>
      <c r="H38" s="229"/>
      <c r="I38" s="229"/>
      <c r="J38" s="230"/>
      <c r="K38" s="230"/>
      <c r="L38" s="230"/>
      <c r="M38" s="230"/>
      <c r="N38" s="247"/>
      <c r="O38" s="230"/>
      <c r="P38" s="230"/>
      <c r="Q38" s="230"/>
      <c r="R38" s="231"/>
      <c r="S38" s="230"/>
      <c r="T38" s="230"/>
      <c r="U38" s="230"/>
      <c r="V38" s="322">
        <f t="shared" si="3"/>
        <v>0</v>
      </c>
      <c r="W38" s="324"/>
    </row>
    <row r="39" spans="1:23" ht="15.75" customHeight="1">
      <c r="A39" s="227"/>
      <c r="B39" s="227"/>
      <c r="C39" s="227"/>
      <c r="D39" s="228"/>
      <c r="E39" s="228" t="s">
        <v>1101</v>
      </c>
      <c r="F39" s="332"/>
      <c r="G39" s="229"/>
      <c r="H39" s="229"/>
      <c r="I39" s="229"/>
      <c r="J39" s="230"/>
      <c r="K39" s="230"/>
      <c r="L39" s="230"/>
      <c r="M39" s="230"/>
      <c r="N39" s="247"/>
      <c r="O39" s="230"/>
      <c r="P39" s="230"/>
      <c r="Q39" s="230"/>
      <c r="R39" s="231"/>
      <c r="S39" s="230"/>
      <c r="T39" s="230"/>
      <c r="U39" s="230"/>
      <c r="V39" s="322">
        <f t="shared" si="3"/>
        <v>0</v>
      </c>
      <c r="W39" s="324"/>
    </row>
    <row r="40" spans="1:23" ht="15.75" customHeight="1">
      <c r="A40" s="227"/>
      <c r="B40" s="227"/>
      <c r="C40" s="227"/>
      <c r="D40" s="228" t="s">
        <v>1124</v>
      </c>
      <c r="E40" s="228" t="s">
        <v>1102</v>
      </c>
      <c r="F40" s="332"/>
      <c r="G40" s="229"/>
      <c r="H40" s="229"/>
      <c r="I40" s="229"/>
      <c r="J40" s="230"/>
      <c r="K40" s="230"/>
      <c r="L40" s="230"/>
      <c r="M40" s="230"/>
      <c r="N40" s="247"/>
      <c r="O40" s="230"/>
      <c r="P40" s="230"/>
      <c r="Q40" s="230"/>
      <c r="R40" s="231"/>
      <c r="S40" s="230"/>
      <c r="T40" s="230"/>
      <c r="U40" s="230"/>
      <c r="V40" s="322">
        <f t="shared" si="3"/>
        <v>0</v>
      </c>
      <c r="W40" s="324" t="s">
        <v>993</v>
      </c>
    </row>
    <row r="41" spans="1:23" ht="16.5" customHeight="1">
      <c r="A41" s="227"/>
      <c r="B41" s="227"/>
      <c r="C41" s="227"/>
      <c r="D41" s="692" t="s">
        <v>1125</v>
      </c>
      <c r="E41" s="228"/>
      <c r="F41" s="332"/>
      <c r="G41" s="229"/>
      <c r="H41" s="229"/>
      <c r="I41" s="229"/>
      <c r="J41" s="230"/>
      <c r="K41" s="230"/>
      <c r="L41" s="230"/>
      <c r="M41" s="230"/>
      <c r="N41" s="247"/>
      <c r="O41" s="230"/>
      <c r="P41" s="230"/>
      <c r="Q41" s="230"/>
      <c r="R41" s="231"/>
      <c r="S41" s="230"/>
      <c r="T41" s="230"/>
      <c r="U41" s="230"/>
      <c r="V41" s="322">
        <f t="shared" si="3"/>
        <v>0</v>
      </c>
      <c r="W41" s="324" t="s">
        <v>994</v>
      </c>
    </row>
    <row r="42" spans="1:23" ht="16.5" customHeight="1">
      <c r="A42" s="227"/>
      <c r="B42" s="227"/>
      <c r="C42" s="227"/>
      <c r="D42" s="692" t="s">
        <v>1132</v>
      </c>
      <c r="E42" s="228"/>
      <c r="F42" s="332"/>
      <c r="G42" s="229"/>
      <c r="H42" s="229"/>
      <c r="I42" s="229"/>
      <c r="J42" s="230"/>
      <c r="K42" s="230"/>
      <c r="L42" s="230"/>
      <c r="M42" s="230"/>
      <c r="N42" s="247"/>
      <c r="O42" s="230"/>
      <c r="P42" s="230"/>
      <c r="Q42" s="230"/>
      <c r="R42" s="231"/>
      <c r="S42" s="230"/>
      <c r="T42" s="230"/>
      <c r="U42" s="230"/>
      <c r="V42" s="322"/>
      <c r="W42" s="324"/>
    </row>
    <row r="43" spans="1:23" ht="15.75" customHeight="1">
      <c r="A43" s="227"/>
      <c r="B43" s="227"/>
      <c r="C43" s="227"/>
      <c r="D43" s="200" t="s">
        <v>1083</v>
      </c>
      <c r="E43" s="200" t="s">
        <v>1103</v>
      </c>
      <c r="F43" s="332"/>
      <c r="G43" s="229"/>
      <c r="H43" s="229"/>
      <c r="I43" s="229"/>
      <c r="J43" s="230"/>
      <c r="K43" s="230"/>
      <c r="L43" s="230"/>
      <c r="M43" s="230"/>
      <c r="N43" s="247"/>
      <c r="O43" s="230"/>
      <c r="P43" s="230"/>
      <c r="Q43" s="230"/>
      <c r="R43" s="231"/>
      <c r="S43" s="230"/>
      <c r="T43" s="230"/>
      <c r="U43" s="230"/>
      <c r="V43" s="322">
        <f t="shared" si="3"/>
        <v>0</v>
      </c>
      <c r="W43" s="324" t="s">
        <v>995</v>
      </c>
    </row>
    <row r="44" spans="1:23" ht="15.75" customHeight="1">
      <c r="A44" s="227"/>
      <c r="B44" s="227"/>
      <c r="C44" s="227"/>
      <c r="D44" s="200" t="s">
        <v>1118</v>
      </c>
      <c r="E44" s="200" t="s">
        <v>1121</v>
      </c>
      <c r="F44" s="332"/>
      <c r="G44" s="229"/>
      <c r="H44" s="229"/>
      <c r="I44" s="229"/>
      <c r="J44" s="230"/>
      <c r="K44" s="230"/>
      <c r="L44" s="230"/>
      <c r="M44" s="230"/>
      <c r="N44" s="247"/>
      <c r="O44" s="230"/>
      <c r="P44" s="230"/>
      <c r="Q44" s="230"/>
      <c r="R44" s="231"/>
      <c r="S44" s="230"/>
      <c r="T44" s="230"/>
      <c r="U44" s="230"/>
      <c r="V44" s="322">
        <f t="shared" si="3"/>
        <v>0</v>
      </c>
      <c r="W44" s="324"/>
    </row>
    <row r="45" spans="1:23" ht="15.75" customHeight="1">
      <c r="A45" s="227"/>
      <c r="B45" s="227"/>
      <c r="C45" s="227"/>
      <c r="D45" s="228" t="s">
        <v>1084</v>
      </c>
      <c r="E45" s="228" t="s">
        <v>1104</v>
      </c>
      <c r="F45" s="332"/>
      <c r="G45" s="229"/>
      <c r="H45" s="229"/>
      <c r="I45" s="229"/>
      <c r="J45" s="230"/>
      <c r="K45" s="230"/>
      <c r="L45" s="230"/>
      <c r="M45" s="230"/>
      <c r="N45" s="247"/>
      <c r="O45" s="230"/>
      <c r="P45" s="230"/>
      <c r="Q45" s="230"/>
      <c r="R45" s="231"/>
      <c r="S45" s="230"/>
      <c r="T45" s="230"/>
      <c r="U45" s="230"/>
      <c r="V45" s="322">
        <f t="shared" si="3"/>
        <v>0</v>
      </c>
      <c r="W45" s="324"/>
    </row>
    <row r="46" spans="1:23" ht="15.75" customHeight="1">
      <c r="A46" s="227"/>
      <c r="B46" s="227"/>
      <c r="C46" s="227"/>
      <c r="D46" s="228" t="s">
        <v>1133</v>
      </c>
      <c r="E46" s="228" t="s">
        <v>1105</v>
      </c>
      <c r="F46" s="332"/>
      <c r="G46" s="229"/>
      <c r="H46" s="229"/>
      <c r="I46" s="229"/>
      <c r="J46" s="230"/>
      <c r="K46" s="230"/>
      <c r="L46" s="230"/>
      <c r="M46" s="230"/>
      <c r="N46" s="247"/>
      <c r="O46" s="230"/>
      <c r="P46" s="230"/>
      <c r="Q46" s="230"/>
      <c r="R46" s="231"/>
      <c r="S46" s="230"/>
      <c r="T46" s="230"/>
      <c r="U46" s="230"/>
      <c r="V46" s="322">
        <f t="shared" si="3"/>
        <v>0</v>
      </c>
      <c r="W46" s="324"/>
    </row>
    <row r="47" spans="1:22" ht="15.75" customHeight="1">
      <c r="A47" s="227"/>
      <c r="B47" s="227"/>
      <c r="C47" s="227"/>
      <c r="D47" s="200" t="s">
        <v>1082</v>
      </c>
      <c r="E47" s="200" t="s">
        <v>1106</v>
      </c>
      <c r="F47" s="332"/>
      <c r="G47" s="229"/>
      <c r="H47" s="229"/>
      <c r="I47" s="229"/>
      <c r="J47" s="230"/>
      <c r="K47" s="230"/>
      <c r="L47" s="230"/>
      <c r="M47" s="230"/>
      <c r="N47" s="247"/>
      <c r="O47" s="230"/>
      <c r="P47" s="230"/>
      <c r="Q47" s="230"/>
      <c r="R47" s="231"/>
      <c r="S47" s="230"/>
      <c r="T47" s="230"/>
      <c r="U47" s="230"/>
      <c r="V47" s="322">
        <f t="shared" si="3"/>
        <v>0</v>
      </c>
    </row>
    <row r="48" spans="1:23" ht="15.75" customHeight="1">
      <c r="A48" s="227"/>
      <c r="B48" s="227"/>
      <c r="C48" s="227"/>
      <c r="D48" s="228" t="s">
        <v>1117</v>
      </c>
      <c r="E48" s="264" t="s">
        <v>1122</v>
      </c>
      <c r="F48" s="332"/>
      <c r="G48" s="229"/>
      <c r="H48" s="229"/>
      <c r="I48" s="229"/>
      <c r="J48" s="230"/>
      <c r="K48" s="230"/>
      <c r="L48" s="230"/>
      <c r="M48" s="230"/>
      <c r="N48" s="247"/>
      <c r="O48" s="230"/>
      <c r="P48" s="230"/>
      <c r="Q48" s="230"/>
      <c r="R48" s="231"/>
      <c r="S48" s="230"/>
      <c r="T48" s="230"/>
      <c r="U48" s="230"/>
      <c r="V48" s="322">
        <f t="shared" si="3"/>
        <v>0</v>
      </c>
      <c r="W48" s="227"/>
    </row>
    <row r="49" spans="1:23" ht="15.75" customHeight="1">
      <c r="A49" s="227"/>
      <c r="B49" s="227"/>
      <c r="C49" s="227"/>
      <c r="D49" s="228" t="s">
        <v>1081</v>
      </c>
      <c r="E49" s="228" t="s">
        <v>1107</v>
      </c>
      <c r="F49" s="332"/>
      <c r="G49" s="229"/>
      <c r="H49" s="229"/>
      <c r="I49" s="229"/>
      <c r="J49" s="230"/>
      <c r="K49" s="230"/>
      <c r="L49" s="230"/>
      <c r="M49" s="230"/>
      <c r="N49" s="247"/>
      <c r="O49" s="230"/>
      <c r="P49" s="230"/>
      <c r="Q49" s="230"/>
      <c r="R49" s="231"/>
      <c r="S49" s="230"/>
      <c r="T49" s="230"/>
      <c r="U49" s="230"/>
      <c r="V49" s="322">
        <f t="shared" si="3"/>
        <v>0</v>
      </c>
      <c r="W49" s="227"/>
    </row>
    <row r="50" spans="1:23" ht="15.75" customHeight="1">
      <c r="A50" s="227"/>
      <c r="B50" s="227"/>
      <c r="C50" s="227"/>
      <c r="D50" s="228"/>
      <c r="E50" s="228" t="s">
        <v>1108</v>
      </c>
      <c r="F50" s="332"/>
      <c r="G50" s="229"/>
      <c r="H50" s="229"/>
      <c r="I50" s="229"/>
      <c r="J50" s="230"/>
      <c r="K50" s="230"/>
      <c r="L50" s="230"/>
      <c r="M50" s="230"/>
      <c r="N50" s="247"/>
      <c r="O50" s="230"/>
      <c r="P50" s="230"/>
      <c r="Q50" s="230"/>
      <c r="R50" s="231"/>
      <c r="S50" s="230"/>
      <c r="T50" s="230"/>
      <c r="U50" s="230"/>
      <c r="V50" s="322">
        <f t="shared" si="3"/>
        <v>0</v>
      </c>
      <c r="W50" s="227"/>
    </row>
    <row r="51" spans="1:23" ht="15.75" customHeight="1">
      <c r="A51" s="227"/>
      <c r="B51" s="227"/>
      <c r="C51" s="227"/>
      <c r="D51" s="333" t="s">
        <v>1080</v>
      </c>
      <c r="E51" s="333" t="s">
        <v>1109</v>
      </c>
      <c r="F51" s="332"/>
      <c r="G51" s="229"/>
      <c r="H51" s="229"/>
      <c r="I51" s="229"/>
      <c r="J51" s="230"/>
      <c r="K51" s="230"/>
      <c r="L51" s="230"/>
      <c r="M51" s="230"/>
      <c r="N51" s="247"/>
      <c r="O51" s="230"/>
      <c r="P51" s="230"/>
      <c r="Q51" s="230"/>
      <c r="R51" s="231"/>
      <c r="S51" s="230"/>
      <c r="T51" s="230"/>
      <c r="U51" s="230"/>
      <c r="V51" s="322">
        <f t="shared" si="3"/>
        <v>0</v>
      </c>
      <c r="W51" s="227"/>
    </row>
    <row r="52" spans="1:23" ht="15.75" customHeight="1">
      <c r="A52" s="227"/>
      <c r="B52" s="227"/>
      <c r="C52" s="227"/>
      <c r="D52" s="333" t="s">
        <v>1079</v>
      </c>
      <c r="E52" s="333"/>
      <c r="F52" s="332"/>
      <c r="G52" s="229"/>
      <c r="H52" s="229"/>
      <c r="I52" s="229"/>
      <c r="J52" s="230"/>
      <c r="K52" s="230"/>
      <c r="L52" s="230"/>
      <c r="M52" s="230"/>
      <c r="N52" s="247"/>
      <c r="O52" s="230"/>
      <c r="P52" s="230"/>
      <c r="Q52" s="230"/>
      <c r="R52" s="231"/>
      <c r="S52" s="230"/>
      <c r="T52" s="230"/>
      <c r="U52" s="230"/>
      <c r="V52" s="322">
        <f t="shared" si="3"/>
        <v>0</v>
      </c>
      <c r="W52" s="227"/>
    </row>
    <row r="53" spans="1:23" ht="15.75" customHeight="1">
      <c r="A53" s="227"/>
      <c r="B53" s="227"/>
      <c r="C53" s="227"/>
      <c r="D53" s="333"/>
      <c r="E53" s="333"/>
      <c r="F53" s="332"/>
      <c r="G53" s="229"/>
      <c r="H53" s="229"/>
      <c r="I53" s="229"/>
      <c r="J53" s="230"/>
      <c r="K53" s="230"/>
      <c r="L53" s="230"/>
      <c r="M53" s="230"/>
      <c r="N53" s="247"/>
      <c r="O53" s="230"/>
      <c r="P53" s="230"/>
      <c r="Q53" s="230"/>
      <c r="R53" s="231"/>
      <c r="S53" s="230"/>
      <c r="T53" s="230"/>
      <c r="U53" s="230"/>
      <c r="V53" s="322"/>
      <c r="W53" s="227"/>
    </row>
    <row r="54" spans="1:23" ht="15.75" customHeight="1">
      <c r="A54" s="227"/>
      <c r="B54" s="227"/>
      <c r="C54" s="227"/>
      <c r="D54" s="200" t="s">
        <v>1126</v>
      </c>
      <c r="E54" s="734" t="s">
        <v>1127</v>
      </c>
      <c r="F54" s="332"/>
      <c r="G54" s="229"/>
      <c r="H54" s="229"/>
      <c r="I54" s="229"/>
      <c r="J54" s="230"/>
      <c r="K54" s="230"/>
      <c r="L54" s="230"/>
      <c r="M54" s="230"/>
      <c r="N54" s="247"/>
      <c r="O54" s="230"/>
      <c r="P54" s="230"/>
      <c r="Q54" s="230"/>
      <c r="R54" s="231"/>
      <c r="S54" s="230"/>
      <c r="T54" s="230"/>
      <c r="U54" s="230"/>
      <c r="V54" s="322">
        <f t="shared" si="3"/>
        <v>0</v>
      </c>
      <c r="W54" s="227"/>
    </row>
    <row r="55" spans="1:23" ht="15.75" customHeight="1">
      <c r="A55" s="227"/>
      <c r="B55" s="227"/>
      <c r="C55" s="227"/>
      <c r="D55" s="228" t="s">
        <v>1075</v>
      </c>
      <c r="E55" s="228" t="s">
        <v>1110</v>
      </c>
      <c r="F55" s="332"/>
      <c r="G55" s="229"/>
      <c r="H55" s="229"/>
      <c r="I55" s="229"/>
      <c r="J55" s="230"/>
      <c r="K55" s="230"/>
      <c r="L55" s="230"/>
      <c r="M55" s="230"/>
      <c r="N55" s="247"/>
      <c r="O55" s="230"/>
      <c r="P55" s="230"/>
      <c r="Q55" s="230"/>
      <c r="R55" s="231"/>
      <c r="S55" s="230"/>
      <c r="T55" s="230"/>
      <c r="U55" s="230"/>
      <c r="V55" s="322">
        <f t="shared" si="3"/>
        <v>0</v>
      </c>
      <c r="W55" s="227"/>
    </row>
    <row r="56" spans="1:23" ht="15.75" customHeight="1">
      <c r="A56" s="227"/>
      <c r="B56" s="227"/>
      <c r="C56" s="227"/>
      <c r="D56" s="228" t="s">
        <v>1134</v>
      </c>
      <c r="E56" s="228" t="s">
        <v>1111</v>
      </c>
      <c r="F56" s="332"/>
      <c r="G56" s="229"/>
      <c r="H56" s="229"/>
      <c r="I56" s="229"/>
      <c r="J56" s="230"/>
      <c r="K56" s="230"/>
      <c r="L56" s="230"/>
      <c r="M56" s="230"/>
      <c r="N56" s="247"/>
      <c r="O56" s="230"/>
      <c r="P56" s="230"/>
      <c r="Q56" s="230"/>
      <c r="R56" s="231"/>
      <c r="S56" s="230"/>
      <c r="T56" s="230"/>
      <c r="U56" s="230"/>
      <c r="V56" s="322"/>
      <c r="W56" s="227"/>
    </row>
    <row r="57" spans="1:23" ht="15.75" customHeight="1">
      <c r="A57" s="227"/>
      <c r="B57" s="227"/>
      <c r="C57" s="227"/>
      <c r="D57" s="228"/>
      <c r="E57" s="264" t="s">
        <v>1058</v>
      </c>
      <c r="F57" s="332"/>
      <c r="G57" s="229"/>
      <c r="H57" s="229"/>
      <c r="I57" s="229"/>
      <c r="J57" s="230"/>
      <c r="K57" s="230"/>
      <c r="L57" s="230"/>
      <c r="M57" s="230"/>
      <c r="N57" s="247"/>
      <c r="O57" s="230"/>
      <c r="P57" s="230"/>
      <c r="Q57" s="230"/>
      <c r="R57" s="231"/>
      <c r="S57" s="230"/>
      <c r="T57" s="230"/>
      <c r="U57" s="230"/>
      <c r="V57" s="322"/>
      <c r="W57" s="227"/>
    </row>
    <row r="58" spans="1:23" ht="15.75" customHeight="1">
      <c r="A58" s="227"/>
      <c r="B58" s="227"/>
      <c r="C58" s="227"/>
      <c r="D58" s="228" t="s">
        <v>1076</v>
      </c>
      <c r="E58" s="264" t="s">
        <v>1112</v>
      </c>
      <c r="F58" s="332"/>
      <c r="G58" s="229"/>
      <c r="H58" s="229"/>
      <c r="I58" s="229"/>
      <c r="J58" s="230"/>
      <c r="K58" s="230"/>
      <c r="L58" s="230"/>
      <c r="M58" s="230"/>
      <c r="N58" s="247"/>
      <c r="O58" s="230"/>
      <c r="P58" s="230"/>
      <c r="Q58" s="230"/>
      <c r="R58" s="231"/>
      <c r="S58" s="230"/>
      <c r="T58" s="230"/>
      <c r="U58" s="230"/>
      <c r="V58" s="322">
        <f t="shared" si="3"/>
        <v>0</v>
      </c>
      <c r="W58" s="227"/>
    </row>
    <row r="59" spans="1:23" ht="15.75" customHeight="1">
      <c r="A59" s="227"/>
      <c r="B59" s="227"/>
      <c r="C59" s="227"/>
      <c r="D59" s="228" t="s">
        <v>1077</v>
      </c>
      <c r="E59" s="228" t="s">
        <v>1113</v>
      </c>
      <c r="F59" s="332"/>
      <c r="G59" s="229"/>
      <c r="H59" s="229"/>
      <c r="I59" s="229"/>
      <c r="J59" s="230"/>
      <c r="K59" s="230"/>
      <c r="L59" s="230"/>
      <c r="M59" s="230"/>
      <c r="N59" s="247"/>
      <c r="O59" s="230"/>
      <c r="P59" s="230"/>
      <c r="Q59" s="230"/>
      <c r="R59" s="231"/>
      <c r="S59" s="230"/>
      <c r="T59" s="230"/>
      <c r="U59" s="230"/>
      <c r="V59" s="322">
        <f t="shared" si="3"/>
        <v>0</v>
      </c>
      <c r="W59" s="227"/>
    </row>
    <row r="60" spans="1:23" ht="15.75" customHeight="1">
      <c r="A60" s="227"/>
      <c r="B60" s="227"/>
      <c r="C60" s="227"/>
      <c r="D60" s="264" t="s">
        <v>1078</v>
      </c>
      <c r="E60" s="228" t="s">
        <v>1114</v>
      </c>
      <c r="F60" s="332"/>
      <c r="G60" s="229"/>
      <c r="H60" s="229"/>
      <c r="I60" s="229"/>
      <c r="J60" s="230"/>
      <c r="K60" s="230"/>
      <c r="L60" s="230"/>
      <c r="M60" s="230"/>
      <c r="N60" s="247"/>
      <c r="O60" s="230"/>
      <c r="P60" s="230"/>
      <c r="Q60" s="230"/>
      <c r="R60" s="231"/>
      <c r="S60" s="230"/>
      <c r="T60" s="230"/>
      <c r="U60" s="230"/>
      <c r="V60" s="322"/>
      <c r="W60" s="227"/>
    </row>
    <row r="61" spans="1:23" ht="15.75" customHeight="1">
      <c r="A61" s="334"/>
      <c r="B61" s="334"/>
      <c r="C61" s="334"/>
      <c r="D61" s="264" t="s">
        <v>1131</v>
      </c>
      <c r="E61" s="264" t="s">
        <v>1130</v>
      </c>
      <c r="F61" s="332"/>
      <c r="G61" s="229"/>
      <c r="H61" s="229"/>
      <c r="I61" s="229"/>
      <c r="J61" s="230"/>
      <c r="K61" s="230"/>
      <c r="L61" s="230"/>
      <c r="M61" s="230"/>
      <c r="N61" s="247"/>
      <c r="O61" s="230"/>
      <c r="P61" s="230"/>
      <c r="Q61" s="230"/>
      <c r="R61" s="231"/>
      <c r="S61" s="230"/>
      <c r="T61" s="230"/>
      <c r="U61" s="230"/>
      <c r="V61" s="322"/>
      <c r="W61" s="731"/>
    </row>
    <row r="62" spans="1:23" ht="15.75" customHeight="1" thickBot="1">
      <c r="A62" s="699"/>
      <c r="B62" s="336"/>
      <c r="C62" s="336"/>
      <c r="D62" s="700" t="s">
        <v>1012</v>
      </c>
      <c r="E62" s="337"/>
      <c r="F62" s="338">
        <v>175</v>
      </c>
      <c r="G62" s="326">
        <f aca="true" t="shared" si="4" ref="G62:V62">SUM(G25:G61)</f>
        <v>9815</v>
      </c>
      <c r="H62" s="326">
        <f t="shared" si="4"/>
        <v>9640</v>
      </c>
      <c r="I62" s="326">
        <f t="shared" si="4"/>
        <v>0</v>
      </c>
      <c r="J62" s="326">
        <f t="shared" si="4"/>
        <v>0</v>
      </c>
      <c r="K62" s="326">
        <f t="shared" si="4"/>
        <v>0</v>
      </c>
      <c r="L62" s="326">
        <f t="shared" si="4"/>
        <v>0</v>
      </c>
      <c r="M62" s="326">
        <f t="shared" si="4"/>
        <v>0</v>
      </c>
      <c r="N62" s="326">
        <f t="shared" si="4"/>
        <v>0</v>
      </c>
      <c r="O62" s="326">
        <f t="shared" si="4"/>
        <v>0</v>
      </c>
      <c r="P62" s="326">
        <f t="shared" si="4"/>
        <v>0</v>
      </c>
      <c r="Q62" s="326">
        <f t="shared" si="4"/>
        <v>0</v>
      </c>
      <c r="R62" s="326">
        <f t="shared" si="4"/>
        <v>0</v>
      </c>
      <c r="S62" s="326">
        <f t="shared" si="4"/>
        <v>0</v>
      </c>
      <c r="T62" s="326">
        <f t="shared" si="4"/>
        <v>0</v>
      </c>
      <c r="U62" s="326">
        <f t="shared" si="4"/>
        <v>0</v>
      </c>
      <c r="V62" s="326">
        <f t="shared" si="4"/>
        <v>0</v>
      </c>
      <c r="W62" s="240"/>
    </row>
    <row r="63" spans="1:23" ht="15.75" customHeight="1" thickTop="1">
      <c r="A63" s="339"/>
      <c r="B63" s="340"/>
      <c r="C63" s="340"/>
      <c r="D63" s="932" t="s">
        <v>56</v>
      </c>
      <c r="E63" s="341"/>
      <c r="F63" s="935">
        <v>175</v>
      </c>
      <c r="G63" s="865">
        <f aca="true" t="shared" si="5" ref="G63:V63">G15+G19+G62</f>
        <v>26395</v>
      </c>
      <c r="H63" s="865">
        <f t="shared" si="5"/>
        <v>26220</v>
      </c>
      <c r="I63" s="865">
        <f t="shared" si="5"/>
        <v>0</v>
      </c>
      <c r="J63" s="865">
        <f t="shared" si="5"/>
        <v>0</v>
      </c>
      <c r="K63" s="865">
        <f t="shared" si="5"/>
        <v>0</v>
      </c>
      <c r="L63" s="865">
        <f t="shared" si="5"/>
        <v>0</v>
      </c>
      <c r="M63" s="865">
        <f t="shared" si="5"/>
        <v>0</v>
      </c>
      <c r="N63" s="865">
        <f t="shared" si="5"/>
        <v>0</v>
      </c>
      <c r="O63" s="865">
        <f t="shared" si="5"/>
        <v>0</v>
      </c>
      <c r="P63" s="865">
        <f t="shared" si="5"/>
        <v>0</v>
      </c>
      <c r="Q63" s="865">
        <f t="shared" si="5"/>
        <v>0</v>
      </c>
      <c r="R63" s="865">
        <f t="shared" si="5"/>
        <v>0</v>
      </c>
      <c r="S63" s="865">
        <f t="shared" si="5"/>
        <v>0</v>
      </c>
      <c r="T63" s="865">
        <f t="shared" si="5"/>
        <v>0</v>
      </c>
      <c r="U63" s="865">
        <f t="shared" si="5"/>
        <v>0</v>
      </c>
      <c r="V63" s="865">
        <f t="shared" si="5"/>
        <v>0</v>
      </c>
      <c r="W63" s="720"/>
    </row>
    <row r="64" spans="1:23" ht="15.75" customHeight="1">
      <c r="A64" s="342"/>
      <c r="B64" s="343"/>
      <c r="C64" s="343"/>
      <c r="D64" s="933"/>
      <c r="E64" s="344"/>
      <c r="F64" s="936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345"/>
    </row>
    <row r="65" spans="6:23" ht="18" customHeight="1">
      <c r="F65" s="214"/>
      <c r="G65" s="216"/>
      <c r="H65" s="217"/>
      <c r="I65" s="217"/>
      <c r="K65" s="218"/>
      <c r="W65" s="213"/>
    </row>
  </sheetData>
  <sheetProtection/>
  <mergeCells count="56">
    <mergeCell ref="N4:N5"/>
    <mergeCell ref="O4:O5"/>
    <mergeCell ref="M4:M5"/>
    <mergeCell ref="J4:J5"/>
    <mergeCell ref="K4:K5"/>
    <mergeCell ref="L4:L5"/>
    <mergeCell ref="D4:D5"/>
    <mergeCell ref="A15:E15"/>
    <mergeCell ref="F4:F5"/>
    <mergeCell ref="V4:V5"/>
    <mergeCell ref="Q4:Q5"/>
    <mergeCell ref="W4:W5"/>
    <mergeCell ref="P4:P5"/>
    <mergeCell ref="A4:C4"/>
    <mergeCell ref="E4:E5"/>
    <mergeCell ref="U4:U5"/>
    <mergeCell ref="R4:R5"/>
    <mergeCell ref="S4:S5"/>
    <mergeCell ref="T4:T5"/>
    <mergeCell ref="A19:E19"/>
    <mergeCell ref="A23:C23"/>
    <mergeCell ref="D23:D24"/>
    <mergeCell ref="E23:E24"/>
    <mergeCell ref="F23:F24"/>
    <mergeCell ref="J23:J24"/>
    <mergeCell ref="K23:K24"/>
    <mergeCell ref="L23:L24"/>
    <mergeCell ref="M23:M24"/>
    <mergeCell ref="N23:N24"/>
    <mergeCell ref="O23:O24"/>
    <mergeCell ref="P23:P24"/>
    <mergeCell ref="W23:W24"/>
    <mergeCell ref="Q23:Q24"/>
    <mergeCell ref="R23:R24"/>
    <mergeCell ref="S23:S24"/>
    <mergeCell ref="T23:T24"/>
    <mergeCell ref="U23:U24"/>
    <mergeCell ref="V23:V24"/>
    <mergeCell ref="Q63:Q64"/>
    <mergeCell ref="F63:F64"/>
    <mergeCell ref="G63:G64"/>
    <mergeCell ref="H63:H64"/>
    <mergeCell ref="I63:I64"/>
    <mergeCell ref="J63:J64"/>
    <mergeCell ref="K63:K64"/>
    <mergeCell ref="R63:R64"/>
    <mergeCell ref="D63:D64"/>
    <mergeCell ref="S63:S64"/>
    <mergeCell ref="T63:T64"/>
    <mergeCell ref="U63:U64"/>
    <mergeCell ref="V63:V64"/>
    <mergeCell ref="L63:L64"/>
    <mergeCell ref="M63:M64"/>
    <mergeCell ref="N63:N64"/>
    <mergeCell ref="O63:O64"/>
    <mergeCell ref="P63:P64"/>
  </mergeCells>
  <printOptions horizontalCentered="1"/>
  <pageMargins left="0.19" right="0.1968503937007874" top="0.6692913385826772" bottom="0.29" header="0.5118110236220472" footer="0.16"/>
  <pageSetup horizontalDpi="300" verticalDpi="300" orientation="landscape" paperSize="9" scale="74" r:id="rId1"/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Z210"/>
  <sheetViews>
    <sheetView showZeros="0" zoomScalePageLayoutView="0" workbookViewId="0" topLeftCell="C1">
      <pane ySplit="4" topLeftCell="A167" activePane="bottomLeft" state="frozen"/>
      <selection pane="topLeft" activeCell="D11" sqref="D11"/>
      <selection pane="bottomLeft" activeCell="D11" sqref="D11"/>
    </sheetView>
  </sheetViews>
  <sheetFormatPr defaultColWidth="8.88671875" defaultRowHeight="13.5"/>
  <cols>
    <col min="1" max="1" width="9.4453125" style="477" customWidth="1"/>
    <col min="2" max="2" width="10.77734375" style="477" customWidth="1"/>
    <col min="3" max="3" width="9.5546875" style="477" customWidth="1"/>
    <col min="4" max="4" width="60.88671875" style="443" customWidth="1"/>
    <col min="5" max="5" width="49.88671875" style="443" customWidth="1"/>
    <col min="6" max="6" width="6.5546875" style="456" customWidth="1"/>
    <col min="7" max="7" width="7.5546875" style="478" customWidth="1"/>
    <col min="8" max="8" width="6.99609375" style="456" customWidth="1"/>
    <col min="9" max="9" width="6.99609375" style="474" hidden="1" customWidth="1"/>
    <col min="10" max="10" width="6.5546875" style="475" hidden="1" customWidth="1"/>
    <col min="11" max="21" width="5.88671875" style="476" hidden="1" customWidth="1"/>
    <col min="22" max="22" width="7.3359375" style="476" hidden="1" customWidth="1"/>
    <col min="23" max="23" width="12.3359375" style="477" customWidth="1"/>
    <col min="24" max="16384" width="8.88671875" style="359" customWidth="1"/>
  </cols>
  <sheetData>
    <row r="2" spans="1:23" ht="16.5" customHeight="1">
      <c r="A2" s="351" t="s">
        <v>191</v>
      </c>
      <c r="B2" s="352"/>
      <c r="C2" s="352"/>
      <c r="D2" s="352"/>
      <c r="E2" s="352"/>
      <c r="F2" s="353"/>
      <c r="G2" s="354"/>
      <c r="H2" s="353"/>
      <c r="I2" s="355"/>
      <c r="J2" s="356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 t="s">
        <v>47</v>
      </c>
    </row>
    <row r="3" spans="1:24" s="187" customFormat="1" ht="13.5" customHeight="1">
      <c r="A3" s="847" t="s">
        <v>48</v>
      </c>
      <c r="B3" s="847"/>
      <c r="C3" s="847"/>
      <c r="D3" s="846" t="s">
        <v>985</v>
      </c>
      <c r="E3" s="847" t="s">
        <v>246</v>
      </c>
      <c r="F3" s="854" t="s">
        <v>7</v>
      </c>
      <c r="G3" s="672" t="s">
        <v>303</v>
      </c>
      <c r="H3" s="423" t="s">
        <v>247</v>
      </c>
      <c r="I3" s="685" t="s">
        <v>247</v>
      </c>
      <c r="J3" s="908" t="s">
        <v>0</v>
      </c>
      <c r="K3" s="908" t="s">
        <v>14</v>
      </c>
      <c r="L3" s="908" t="s">
        <v>15</v>
      </c>
      <c r="M3" s="908" t="s">
        <v>16</v>
      </c>
      <c r="N3" s="908" t="s">
        <v>17</v>
      </c>
      <c r="O3" s="908" t="s">
        <v>18</v>
      </c>
      <c r="P3" s="908" t="s">
        <v>19</v>
      </c>
      <c r="Q3" s="908" t="s">
        <v>20</v>
      </c>
      <c r="R3" s="908" t="s">
        <v>21</v>
      </c>
      <c r="S3" s="908" t="s">
        <v>22</v>
      </c>
      <c r="T3" s="908" t="s">
        <v>23</v>
      </c>
      <c r="U3" s="908" t="s">
        <v>24</v>
      </c>
      <c r="V3" s="942" t="s">
        <v>186</v>
      </c>
      <c r="W3" s="855" t="s">
        <v>181</v>
      </c>
      <c r="X3" s="688"/>
    </row>
    <row r="4" spans="1:24" s="187" customFormat="1" ht="13.5" customHeight="1">
      <c r="A4" s="671" t="s">
        <v>1</v>
      </c>
      <c r="B4" s="671" t="s">
        <v>2</v>
      </c>
      <c r="C4" s="671" t="s">
        <v>3</v>
      </c>
      <c r="D4" s="846"/>
      <c r="E4" s="847"/>
      <c r="F4" s="854"/>
      <c r="G4" s="674" t="s">
        <v>4</v>
      </c>
      <c r="H4" s="675" t="s">
        <v>4</v>
      </c>
      <c r="I4" s="675" t="s">
        <v>5</v>
      </c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42"/>
      <c r="W4" s="856"/>
      <c r="X4" s="688"/>
    </row>
    <row r="5" spans="1:23" ht="13.5" customHeight="1">
      <c r="A5" s="360" t="s">
        <v>52</v>
      </c>
      <c r="B5" s="360" t="s">
        <v>59</v>
      </c>
      <c r="C5" s="360" t="s">
        <v>206</v>
      </c>
      <c r="D5" s="361" t="s">
        <v>411</v>
      </c>
      <c r="E5" s="362" t="s">
        <v>412</v>
      </c>
      <c r="F5" s="58">
        <f>G5-H5</f>
        <v>0</v>
      </c>
      <c r="G5" s="363">
        <f>75+100+50</f>
        <v>225</v>
      </c>
      <c r="H5" s="364">
        <v>225</v>
      </c>
      <c r="I5" s="364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6">
        <f>SUM(J5:U8)</f>
        <v>0</v>
      </c>
      <c r="W5" s="367"/>
    </row>
    <row r="6" spans="1:23" ht="13.5" customHeight="1">
      <c r="A6" s="360"/>
      <c r="B6" s="360"/>
      <c r="C6" s="360"/>
      <c r="D6" s="362" t="s">
        <v>413</v>
      </c>
      <c r="E6" s="362" t="s">
        <v>414</v>
      </c>
      <c r="F6" s="58">
        <f aca="true" t="shared" si="0" ref="F6:F54">G6-H6</f>
        <v>0</v>
      </c>
      <c r="G6" s="368"/>
      <c r="H6" s="369"/>
      <c r="I6" s="369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6">
        <f>SUM(J6:U10)</f>
        <v>0</v>
      </c>
      <c r="W6" s="370"/>
    </row>
    <row r="7" spans="1:23" ht="13.5" customHeight="1">
      <c r="A7" s="360"/>
      <c r="B7" s="360"/>
      <c r="C7" s="360"/>
      <c r="D7" s="362" t="s">
        <v>415</v>
      </c>
      <c r="E7" s="362" t="s">
        <v>416</v>
      </c>
      <c r="F7" s="58">
        <f t="shared" si="0"/>
        <v>0</v>
      </c>
      <c r="G7" s="368"/>
      <c r="H7" s="369"/>
      <c r="I7" s="369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>
        <f>SUM(J7:U11)</f>
        <v>0</v>
      </c>
      <c r="W7" s="370"/>
    </row>
    <row r="8" spans="1:23" ht="13.5" customHeight="1">
      <c r="A8" s="360"/>
      <c r="B8" s="360"/>
      <c r="C8" s="360"/>
      <c r="D8" s="362" t="s">
        <v>417</v>
      </c>
      <c r="E8" s="362" t="s">
        <v>207</v>
      </c>
      <c r="F8" s="58">
        <f t="shared" si="0"/>
        <v>0</v>
      </c>
      <c r="G8" s="368"/>
      <c r="H8" s="369"/>
      <c r="I8" s="369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6">
        <f>SUM(J8:U12)</f>
        <v>0</v>
      </c>
      <c r="W8" s="370"/>
    </row>
    <row r="9" spans="1:23" ht="13.5" customHeight="1">
      <c r="A9" s="360"/>
      <c r="B9" s="360"/>
      <c r="C9" s="360"/>
      <c r="D9" s="362"/>
      <c r="E9" s="362"/>
      <c r="F9" s="58"/>
      <c r="G9" s="368"/>
      <c r="H9" s="369"/>
      <c r="I9" s="369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6"/>
      <c r="W9" s="370"/>
    </row>
    <row r="10" spans="1:23" ht="13.5" customHeight="1">
      <c r="A10" s="360"/>
      <c r="B10" s="360"/>
      <c r="C10" s="360"/>
      <c r="D10" s="361" t="s">
        <v>418</v>
      </c>
      <c r="E10" s="361" t="s">
        <v>419</v>
      </c>
      <c r="F10" s="58">
        <f t="shared" si="0"/>
        <v>-95</v>
      </c>
      <c r="G10" s="368">
        <v>515</v>
      </c>
      <c r="H10" s="369">
        <v>610</v>
      </c>
      <c r="I10" s="369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6">
        <f>SUM(J10:U13)</f>
        <v>0</v>
      </c>
      <c r="W10" s="371"/>
    </row>
    <row r="11" spans="1:23" ht="13.5" customHeight="1">
      <c r="A11" s="360"/>
      <c r="B11" s="360"/>
      <c r="C11" s="360"/>
      <c r="D11" s="362" t="s">
        <v>420</v>
      </c>
      <c r="E11" s="362" t="s">
        <v>421</v>
      </c>
      <c r="F11" s="58">
        <f t="shared" si="0"/>
        <v>0</v>
      </c>
      <c r="G11" s="368"/>
      <c r="H11" s="369"/>
      <c r="I11" s="369"/>
      <c r="J11" s="365"/>
      <c r="K11" s="365"/>
      <c r="L11" s="372"/>
      <c r="M11" s="373"/>
      <c r="N11" s="365"/>
      <c r="O11" s="365"/>
      <c r="P11" s="365"/>
      <c r="Q11" s="365"/>
      <c r="R11" s="365"/>
      <c r="S11" s="365"/>
      <c r="T11" s="365"/>
      <c r="U11" s="365"/>
      <c r="V11" s="366">
        <f>SUM(J11:U15)</f>
        <v>0</v>
      </c>
      <c r="W11" s="371"/>
    </row>
    <row r="12" spans="1:23" ht="13.5" customHeight="1">
      <c r="A12" s="360"/>
      <c r="B12" s="360"/>
      <c r="C12" s="360"/>
      <c r="D12" s="362" t="s">
        <v>422</v>
      </c>
      <c r="E12" s="362" t="s">
        <v>208</v>
      </c>
      <c r="F12" s="58">
        <f t="shared" si="0"/>
        <v>0</v>
      </c>
      <c r="G12" s="368"/>
      <c r="H12" s="369"/>
      <c r="I12" s="369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6">
        <f>SUM(J12:U16)</f>
        <v>0</v>
      </c>
      <c r="W12" s="371"/>
    </row>
    <row r="13" spans="1:23" ht="13.5" customHeight="1">
      <c r="A13" s="360"/>
      <c r="B13" s="360"/>
      <c r="C13" s="360"/>
      <c r="D13" s="362" t="s">
        <v>423</v>
      </c>
      <c r="E13" s="362" t="s">
        <v>209</v>
      </c>
      <c r="F13" s="58">
        <f t="shared" si="0"/>
        <v>0</v>
      </c>
      <c r="G13" s="368"/>
      <c r="H13" s="369"/>
      <c r="I13" s="369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6">
        <f>SUM(J13:U18)</f>
        <v>0</v>
      </c>
      <c r="W13" s="371"/>
    </row>
    <row r="14" spans="1:23" ht="13.5" customHeight="1">
      <c r="A14" s="360"/>
      <c r="B14" s="360"/>
      <c r="C14" s="360"/>
      <c r="D14" s="362"/>
      <c r="E14" s="362"/>
      <c r="F14" s="58"/>
      <c r="G14" s="368"/>
      <c r="H14" s="369"/>
      <c r="I14" s="369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6"/>
      <c r="W14" s="371"/>
    </row>
    <row r="15" spans="1:23" ht="13.5" customHeight="1">
      <c r="A15" s="360"/>
      <c r="B15" s="360"/>
      <c r="C15" s="360"/>
      <c r="D15" s="374" t="s">
        <v>424</v>
      </c>
      <c r="E15" s="375" t="s">
        <v>256</v>
      </c>
      <c r="F15" s="58"/>
      <c r="G15" s="368">
        <v>100</v>
      </c>
      <c r="H15" s="369">
        <v>100</v>
      </c>
      <c r="I15" s="369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6">
        <f>SUM(J15:U19)</f>
        <v>0</v>
      </c>
      <c r="W15" s="371"/>
    </row>
    <row r="16" spans="1:23" ht="13.5" customHeight="1">
      <c r="A16" s="360"/>
      <c r="B16" s="360"/>
      <c r="C16" s="360"/>
      <c r="D16" s="362" t="s">
        <v>425</v>
      </c>
      <c r="E16" s="362" t="s">
        <v>426</v>
      </c>
      <c r="F16" s="58">
        <f t="shared" si="0"/>
        <v>0</v>
      </c>
      <c r="G16" s="368"/>
      <c r="H16" s="369"/>
      <c r="I16" s="369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6">
        <f>SUM(J16:U21)</f>
        <v>0</v>
      </c>
      <c r="W16" s="371"/>
    </row>
    <row r="17" spans="1:23" ht="13.5" customHeight="1">
      <c r="A17" s="360"/>
      <c r="B17" s="360"/>
      <c r="C17" s="360"/>
      <c r="D17" s="362"/>
      <c r="E17" s="362"/>
      <c r="F17" s="58"/>
      <c r="G17" s="368"/>
      <c r="H17" s="369"/>
      <c r="I17" s="369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6"/>
      <c r="W17" s="371"/>
    </row>
    <row r="18" spans="1:23" ht="13.5" customHeight="1">
      <c r="A18" s="360"/>
      <c r="B18" s="360"/>
      <c r="C18" s="360"/>
      <c r="D18" s="361" t="s">
        <v>427</v>
      </c>
      <c r="E18" s="361" t="s">
        <v>428</v>
      </c>
      <c r="F18" s="58">
        <f t="shared" si="0"/>
        <v>-10</v>
      </c>
      <c r="G18" s="368">
        <v>100</v>
      </c>
      <c r="H18" s="369">
        <v>110</v>
      </c>
      <c r="I18" s="369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6">
        <f>SUM(J18:U22)</f>
        <v>0</v>
      </c>
      <c r="W18" s="376"/>
    </row>
    <row r="19" spans="1:23" ht="13.5" customHeight="1">
      <c r="A19" s="360"/>
      <c r="B19" s="360"/>
      <c r="C19" s="360"/>
      <c r="D19" s="362" t="s">
        <v>429</v>
      </c>
      <c r="E19" s="362" t="s">
        <v>430</v>
      </c>
      <c r="F19" s="58">
        <f t="shared" si="0"/>
        <v>0</v>
      </c>
      <c r="G19" s="368"/>
      <c r="H19" s="369"/>
      <c r="I19" s="369"/>
      <c r="J19" s="365"/>
      <c r="K19" s="365"/>
      <c r="L19" s="365"/>
      <c r="M19" s="365"/>
      <c r="N19" s="373"/>
      <c r="O19" s="365"/>
      <c r="P19" s="365"/>
      <c r="Q19" s="365"/>
      <c r="R19" s="365"/>
      <c r="S19" s="365"/>
      <c r="T19" s="365"/>
      <c r="U19" s="365"/>
      <c r="V19" s="366">
        <f>SUM(J19:U25)</f>
        <v>0</v>
      </c>
      <c r="W19" s="376"/>
    </row>
    <row r="20" spans="1:23" ht="13.5" customHeight="1">
      <c r="A20" s="360"/>
      <c r="B20" s="360"/>
      <c r="C20" s="360"/>
      <c r="D20" s="362"/>
      <c r="E20" s="362"/>
      <c r="F20" s="58"/>
      <c r="G20" s="368"/>
      <c r="H20" s="369"/>
      <c r="I20" s="369"/>
      <c r="J20" s="365"/>
      <c r="K20" s="365"/>
      <c r="L20" s="365"/>
      <c r="M20" s="365"/>
      <c r="N20" s="373"/>
      <c r="O20" s="365"/>
      <c r="P20" s="365"/>
      <c r="Q20" s="365"/>
      <c r="R20" s="365"/>
      <c r="S20" s="365"/>
      <c r="T20" s="365"/>
      <c r="U20" s="365"/>
      <c r="V20" s="366"/>
      <c r="W20" s="376"/>
    </row>
    <row r="21" spans="1:23" ht="13.5" customHeight="1">
      <c r="A21" s="360"/>
      <c r="B21" s="360"/>
      <c r="C21" s="360"/>
      <c r="D21" s="361" t="s">
        <v>431</v>
      </c>
      <c r="E21" s="361" t="s">
        <v>432</v>
      </c>
      <c r="F21" s="58">
        <f t="shared" si="0"/>
        <v>50</v>
      </c>
      <c r="G21" s="368">
        <v>275</v>
      </c>
      <c r="H21" s="369">
        <v>225</v>
      </c>
      <c r="I21" s="369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6">
        <f>SUM(J21:U26)</f>
        <v>0</v>
      </c>
      <c r="W21" s="371"/>
    </row>
    <row r="22" spans="1:23" ht="13.5" customHeight="1">
      <c r="A22" s="360"/>
      <c r="B22" s="360"/>
      <c r="C22" s="360"/>
      <c r="D22" s="362" t="s">
        <v>433</v>
      </c>
      <c r="E22" s="362" t="s">
        <v>434</v>
      </c>
      <c r="F22" s="58">
        <f t="shared" si="0"/>
        <v>0</v>
      </c>
      <c r="G22" s="368"/>
      <c r="H22" s="369"/>
      <c r="I22" s="369"/>
      <c r="J22" s="365"/>
      <c r="K22" s="365"/>
      <c r="L22" s="365"/>
      <c r="M22" s="365"/>
      <c r="N22" s="365"/>
      <c r="O22" s="373"/>
      <c r="P22" s="365"/>
      <c r="Q22" s="365"/>
      <c r="R22" s="365"/>
      <c r="S22" s="365"/>
      <c r="T22" s="365"/>
      <c r="U22" s="365"/>
      <c r="V22" s="366">
        <f>SUM(J22:U27)</f>
        <v>0</v>
      </c>
      <c r="W22" s="371"/>
    </row>
    <row r="23" spans="1:23" ht="13.5" customHeight="1">
      <c r="A23" s="360"/>
      <c r="B23" s="360"/>
      <c r="C23" s="360"/>
      <c r="D23" s="362" t="s">
        <v>435</v>
      </c>
      <c r="E23" s="362"/>
      <c r="F23" s="58"/>
      <c r="G23" s="368"/>
      <c r="H23" s="369"/>
      <c r="I23" s="369"/>
      <c r="J23" s="365"/>
      <c r="K23" s="365"/>
      <c r="L23" s="365"/>
      <c r="M23" s="365"/>
      <c r="N23" s="365"/>
      <c r="O23" s="373"/>
      <c r="P23" s="365"/>
      <c r="Q23" s="365"/>
      <c r="R23" s="365"/>
      <c r="S23" s="365"/>
      <c r="T23" s="365"/>
      <c r="U23" s="365"/>
      <c r="V23" s="366"/>
      <c r="W23" s="371"/>
    </row>
    <row r="24" spans="1:23" ht="13.5" customHeight="1">
      <c r="A24" s="360"/>
      <c r="B24" s="360"/>
      <c r="C24" s="360"/>
      <c r="D24" s="362"/>
      <c r="E24" s="362"/>
      <c r="F24" s="58"/>
      <c r="G24" s="368"/>
      <c r="H24" s="369"/>
      <c r="I24" s="369"/>
      <c r="J24" s="365"/>
      <c r="K24" s="365"/>
      <c r="L24" s="365"/>
      <c r="M24" s="365"/>
      <c r="N24" s="365"/>
      <c r="O24" s="373"/>
      <c r="P24" s="365"/>
      <c r="Q24" s="365"/>
      <c r="R24" s="365"/>
      <c r="S24" s="365"/>
      <c r="T24" s="365"/>
      <c r="U24" s="365"/>
      <c r="V24" s="366"/>
      <c r="W24" s="371"/>
    </row>
    <row r="25" spans="1:23" ht="13.5" customHeight="1">
      <c r="A25" s="360"/>
      <c r="B25" s="360"/>
      <c r="C25" s="360"/>
      <c r="D25" s="377" t="s">
        <v>436</v>
      </c>
      <c r="E25" s="377" t="s">
        <v>437</v>
      </c>
      <c r="F25" s="58">
        <f t="shared" si="0"/>
        <v>-1240</v>
      </c>
      <c r="G25" s="368">
        <v>3620</v>
      </c>
      <c r="H25" s="369">
        <v>4860</v>
      </c>
      <c r="I25" s="369"/>
      <c r="J25" s="365"/>
      <c r="K25" s="365"/>
      <c r="L25" s="365"/>
      <c r="M25" s="365"/>
      <c r="N25" s="373"/>
      <c r="O25" s="365"/>
      <c r="P25" s="365"/>
      <c r="Q25" s="365"/>
      <c r="R25" s="365"/>
      <c r="S25" s="365"/>
      <c r="T25" s="365"/>
      <c r="U25" s="365"/>
      <c r="V25" s="366">
        <f aca="true" t="shared" si="1" ref="V25:V31">SUM(J25:U28)</f>
        <v>0</v>
      </c>
      <c r="W25" s="371"/>
    </row>
    <row r="26" spans="1:23" ht="13.5" customHeight="1">
      <c r="A26" s="360"/>
      <c r="B26" s="360"/>
      <c r="C26" s="360"/>
      <c r="D26" s="362" t="s">
        <v>438</v>
      </c>
      <c r="E26" s="362" t="s">
        <v>439</v>
      </c>
      <c r="F26" s="58">
        <f t="shared" si="0"/>
        <v>0</v>
      </c>
      <c r="G26" s="368"/>
      <c r="H26" s="369"/>
      <c r="I26" s="369"/>
      <c r="J26" s="365"/>
      <c r="K26" s="365"/>
      <c r="L26" s="365"/>
      <c r="M26" s="373"/>
      <c r="N26" s="373"/>
      <c r="O26" s="365"/>
      <c r="P26" s="373"/>
      <c r="Q26" s="365"/>
      <c r="R26" s="365"/>
      <c r="S26" s="365"/>
      <c r="T26" s="365"/>
      <c r="U26" s="365"/>
      <c r="V26" s="366">
        <f t="shared" si="1"/>
        <v>0</v>
      </c>
      <c r="W26" s="371"/>
    </row>
    <row r="27" spans="1:23" ht="13.5" customHeight="1">
      <c r="A27" s="360"/>
      <c r="B27" s="360"/>
      <c r="C27" s="360"/>
      <c r="D27" s="378" t="s">
        <v>440</v>
      </c>
      <c r="E27" s="362" t="s">
        <v>441</v>
      </c>
      <c r="F27" s="58">
        <f t="shared" si="0"/>
        <v>0</v>
      </c>
      <c r="G27" s="368"/>
      <c r="H27" s="369"/>
      <c r="I27" s="369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6">
        <f t="shared" si="1"/>
        <v>0</v>
      </c>
      <c r="W27" s="371"/>
    </row>
    <row r="28" spans="1:23" ht="13.5" customHeight="1">
      <c r="A28" s="360"/>
      <c r="B28" s="360"/>
      <c r="C28" s="360"/>
      <c r="D28" s="379" t="s">
        <v>442</v>
      </c>
      <c r="E28" s="379" t="s">
        <v>443</v>
      </c>
      <c r="F28" s="58">
        <f t="shared" si="0"/>
        <v>0</v>
      </c>
      <c r="G28" s="368"/>
      <c r="H28" s="369"/>
      <c r="I28" s="369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6">
        <f t="shared" si="1"/>
        <v>0</v>
      </c>
      <c r="W28" s="371"/>
    </row>
    <row r="29" spans="1:23" ht="13.5" customHeight="1">
      <c r="A29" s="360"/>
      <c r="B29" s="360"/>
      <c r="C29" s="360"/>
      <c r="D29" s="379" t="s">
        <v>444</v>
      </c>
      <c r="E29" s="380" t="s">
        <v>445</v>
      </c>
      <c r="F29" s="58">
        <f t="shared" si="0"/>
        <v>0</v>
      </c>
      <c r="G29" s="368"/>
      <c r="H29" s="369"/>
      <c r="I29" s="369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6">
        <f t="shared" si="1"/>
        <v>0</v>
      </c>
      <c r="W29" s="371"/>
    </row>
    <row r="30" spans="1:23" ht="13.5" customHeight="1">
      <c r="A30" s="360"/>
      <c r="B30" s="360"/>
      <c r="C30" s="360"/>
      <c r="D30" s="380" t="s">
        <v>446</v>
      </c>
      <c r="E30" s="379" t="s">
        <v>210</v>
      </c>
      <c r="F30" s="58">
        <f t="shared" si="0"/>
        <v>0</v>
      </c>
      <c r="G30" s="368"/>
      <c r="H30" s="369"/>
      <c r="I30" s="369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6">
        <f t="shared" si="1"/>
        <v>0</v>
      </c>
      <c r="W30" s="371"/>
    </row>
    <row r="31" spans="1:23" ht="13.5" customHeight="1">
      <c r="A31" s="360"/>
      <c r="B31" s="360"/>
      <c r="C31" s="360"/>
      <c r="D31" s="362" t="s">
        <v>447</v>
      </c>
      <c r="E31" s="378" t="s">
        <v>211</v>
      </c>
      <c r="F31" s="58">
        <f t="shared" si="0"/>
        <v>0</v>
      </c>
      <c r="G31" s="368"/>
      <c r="H31" s="369"/>
      <c r="I31" s="369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6">
        <f t="shared" si="1"/>
        <v>0</v>
      </c>
      <c r="W31" s="371"/>
    </row>
    <row r="32" spans="1:23" ht="13.5" customHeight="1">
      <c r="A32" s="360"/>
      <c r="B32" s="360"/>
      <c r="C32" s="360"/>
      <c r="D32" s="378" t="s">
        <v>448</v>
      </c>
      <c r="E32" s="378" t="s">
        <v>257</v>
      </c>
      <c r="F32" s="58">
        <f t="shared" si="0"/>
        <v>0</v>
      </c>
      <c r="G32" s="368"/>
      <c r="H32" s="369"/>
      <c r="I32" s="369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6">
        <f>SUM(J32:U36)</f>
        <v>0</v>
      </c>
      <c r="W32" s="371"/>
    </row>
    <row r="33" spans="1:23" ht="13.5" customHeight="1">
      <c r="A33" s="360"/>
      <c r="B33" s="360"/>
      <c r="C33" s="360"/>
      <c r="D33" s="378" t="s">
        <v>449</v>
      </c>
      <c r="E33" s="362" t="s">
        <v>450</v>
      </c>
      <c r="F33" s="58">
        <f t="shared" si="0"/>
        <v>0</v>
      </c>
      <c r="G33" s="368"/>
      <c r="H33" s="369"/>
      <c r="I33" s="369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6">
        <f>SUM(J33:U37)</f>
        <v>0</v>
      </c>
      <c r="W33" s="371"/>
    </row>
    <row r="34" spans="1:23" ht="13.5" customHeight="1">
      <c r="A34" s="360"/>
      <c r="B34" s="360"/>
      <c r="C34" s="360"/>
      <c r="D34" s="378" t="s">
        <v>451</v>
      </c>
      <c r="E34" s="362" t="s">
        <v>452</v>
      </c>
      <c r="F34" s="58">
        <f t="shared" si="0"/>
        <v>0</v>
      </c>
      <c r="G34" s="368"/>
      <c r="H34" s="369"/>
      <c r="I34" s="369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6">
        <f>SUM(J34:U38)</f>
        <v>0</v>
      </c>
      <c r="W34" s="371"/>
    </row>
    <row r="35" spans="1:23" ht="13.5" customHeight="1">
      <c r="A35" s="360"/>
      <c r="B35" s="360"/>
      <c r="C35" s="360"/>
      <c r="D35" s="378" t="s">
        <v>453</v>
      </c>
      <c r="E35" s="362"/>
      <c r="F35" s="58"/>
      <c r="G35" s="368"/>
      <c r="H35" s="369"/>
      <c r="I35" s="369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6"/>
      <c r="W35" s="371"/>
    </row>
    <row r="36" spans="1:23" ht="13.5" customHeight="1">
      <c r="A36" s="360"/>
      <c r="B36" s="360"/>
      <c r="C36" s="360"/>
      <c r="D36" s="378" t="s">
        <v>454</v>
      </c>
      <c r="E36" s="362" t="s">
        <v>455</v>
      </c>
      <c r="F36" s="58">
        <f t="shared" si="0"/>
        <v>0</v>
      </c>
      <c r="G36" s="368"/>
      <c r="H36" s="369"/>
      <c r="I36" s="369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6">
        <f>SUM(J36:U40)</f>
        <v>0</v>
      </c>
      <c r="W36" s="371"/>
    </row>
    <row r="37" spans="1:23" ht="13.5" customHeight="1">
      <c r="A37" s="360"/>
      <c r="B37" s="360"/>
      <c r="C37" s="360"/>
      <c r="D37" s="381" t="s">
        <v>456</v>
      </c>
      <c r="E37" s="381" t="s">
        <v>457</v>
      </c>
      <c r="F37" s="58">
        <f t="shared" si="0"/>
        <v>0</v>
      </c>
      <c r="G37" s="368"/>
      <c r="H37" s="369"/>
      <c r="I37" s="369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6">
        <f>SUM(J37:U41)</f>
        <v>0</v>
      </c>
      <c r="W37" s="371"/>
    </row>
    <row r="38" spans="1:23" ht="13.5" customHeight="1">
      <c r="A38" s="360"/>
      <c r="B38" s="360"/>
      <c r="C38" s="360"/>
      <c r="D38" s="382" t="s">
        <v>458</v>
      </c>
      <c r="E38" s="383" t="s">
        <v>459</v>
      </c>
      <c r="F38" s="58">
        <f t="shared" si="0"/>
        <v>0</v>
      </c>
      <c r="G38" s="368"/>
      <c r="H38" s="369"/>
      <c r="I38" s="369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6">
        <f>SUM(J38:U42)</f>
        <v>0</v>
      </c>
      <c r="W38" s="371"/>
    </row>
    <row r="39" spans="1:23" ht="13.5" customHeight="1">
      <c r="A39" s="360"/>
      <c r="B39" s="360"/>
      <c r="C39" s="360"/>
      <c r="D39" s="382"/>
      <c r="E39" s="383"/>
      <c r="F39" s="58"/>
      <c r="G39" s="368"/>
      <c r="H39" s="369"/>
      <c r="I39" s="369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6"/>
      <c r="W39" s="371"/>
    </row>
    <row r="40" spans="1:23" ht="13.5" customHeight="1">
      <c r="A40" s="360"/>
      <c r="B40" s="360"/>
      <c r="C40" s="360"/>
      <c r="D40" s="361" t="s">
        <v>460</v>
      </c>
      <c r="E40" s="361" t="s">
        <v>461</v>
      </c>
      <c r="F40" s="58">
        <f t="shared" si="0"/>
        <v>125</v>
      </c>
      <c r="G40" s="368">
        <v>1125</v>
      </c>
      <c r="H40" s="369">
        <v>1000</v>
      </c>
      <c r="I40" s="369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6">
        <f>SUM(J40:U43)</f>
        <v>0</v>
      </c>
      <c r="W40" s="376"/>
    </row>
    <row r="41" spans="1:23" ht="13.5" customHeight="1">
      <c r="A41" s="360"/>
      <c r="B41" s="360"/>
      <c r="C41" s="360"/>
      <c r="D41" s="362" t="s">
        <v>462</v>
      </c>
      <c r="E41" s="362" t="s">
        <v>463</v>
      </c>
      <c r="F41" s="58">
        <f t="shared" si="0"/>
        <v>0</v>
      </c>
      <c r="G41" s="368"/>
      <c r="H41" s="369"/>
      <c r="I41" s="369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6">
        <f>SUM(J41:U45)</f>
        <v>0</v>
      </c>
      <c r="W41" s="376"/>
    </row>
    <row r="42" spans="1:23" ht="13.5" customHeight="1">
      <c r="A42" s="360"/>
      <c r="B42" s="360"/>
      <c r="C42" s="360"/>
      <c r="D42" s="362" t="s">
        <v>464</v>
      </c>
      <c r="E42" s="378" t="s">
        <v>223</v>
      </c>
      <c r="F42" s="58">
        <f t="shared" si="0"/>
        <v>0</v>
      </c>
      <c r="G42" s="368"/>
      <c r="H42" s="369"/>
      <c r="I42" s="369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6">
        <f>SUM(J42:U46)</f>
        <v>0</v>
      </c>
      <c r="W42" s="376"/>
    </row>
    <row r="43" spans="1:23" ht="13.5" customHeight="1">
      <c r="A43" s="360"/>
      <c r="B43" s="360"/>
      <c r="C43" s="360"/>
      <c r="D43" s="362" t="s">
        <v>465</v>
      </c>
      <c r="E43" s="362" t="s">
        <v>466</v>
      </c>
      <c r="F43" s="58">
        <f t="shared" si="0"/>
        <v>0</v>
      </c>
      <c r="G43" s="368"/>
      <c r="H43" s="369"/>
      <c r="I43" s="369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6">
        <f>SUM(J43:U47)</f>
        <v>0</v>
      </c>
      <c r="W43" s="376"/>
    </row>
    <row r="44" spans="1:23" ht="13.5" customHeight="1">
      <c r="A44" s="360"/>
      <c r="B44" s="360"/>
      <c r="C44" s="360"/>
      <c r="D44" s="362"/>
      <c r="E44" s="362"/>
      <c r="F44" s="58"/>
      <c r="G44" s="368"/>
      <c r="H44" s="369"/>
      <c r="I44" s="369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376"/>
    </row>
    <row r="45" spans="1:23" ht="13.5">
      <c r="A45" s="360"/>
      <c r="B45" s="360"/>
      <c r="C45" s="360"/>
      <c r="D45" s="361" t="s">
        <v>467</v>
      </c>
      <c r="E45" s="361" t="s">
        <v>468</v>
      </c>
      <c r="F45" s="58">
        <f>G45-H45</f>
        <v>-85</v>
      </c>
      <c r="G45" s="368">
        <v>715</v>
      </c>
      <c r="H45" s="369">
        <v>800</v>
      </c>
      <c r="I45" s="58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73"/>
      <c r="V45" s="366">
        <f>SUM(J45:U48)</f>
        <v>0</v>
      </c>
      <c r="W45" s="376"/>
    </row>
    <row r="46" spans="1:23" ht="13.5">
      <c r="A46" s="360"/>
      <c r="B46" s="360"/>
      <c r="C46" s="360"/>
      <c r="D46" s="362" t="s">
        <v>469</v>
      </c>
      <c r="E46" s="362" t="s">
        <v>470</v>
      </c>
      <c r="F46" s="58">
        <f t="shared" si="0"/>
        <v>0</v>
      </c>
      <c r="G46" s="368"/>
      <c r="H46" s="369"/>
      <c r="I46" s="58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6">
        <f>SUM(J46:U50)</f>
        <v>0</v>
      </c>
      <c r="W46" s="376"/>
    </row>
    <row r="47" spans="1:23" ht="13.5">
      <c r="A47" s="360"/>
      <c r="B47" s="360"/>
      <c r="C47" s="360"/>
      <c r="D47" s="384" t="s">
        <v>471</v>
      </c>
      <c r="E47" s="384" t="s">
        <v>472</v>
      </c>
      <c r="F47" s="58">
        <f t="shared" si="0"/>
        <v>0</v>
      </c>
      <c r="G47" s="368"/>
      <c r="H47" s="369"/>
      <c r="I47" s="58"/>
      <c r="J47" s="365"/>
      <c r="K47" s="365"/>
      <c r="L47" s="365"/>
      <c r="M47" s="373"/>
      <c r="N47" s="365"/>
      <c r="O47" s="365"/>
      <c r="P47" s="365"/>
      <c r="Q47" s="365"/>
      <c r="R47" s="365"/>
      <c r="S47" s="365"/>
      <c r="T47" s="365"/>
      <c r="U47" s="365"/>
      <c r="V47" s="366">
        <f>SUM(J47:U51)</f>
        <v>0</v>
      </c>
      <c r="W47" s="376"/>
    </row>
    <row r="48" spans="1:23" ht="13.5" customHeight="1">
      <c r="A48" s="360"/>
      <c r="B48" s="360"/>
      <c r="C48" s="360"/>
      <c r="D48" s="384" t="s">
        <v>473</v>
      </c>
      <c r="E48" s="384" t="s">
        <v>212</v>
      </c>
      <c r="F48" s="58">
        <f t="shared" si="0"/>
        <v>0</v>
      </c>
      <c r="G48" s="368"/>
      <c r="H48" s="369"/>
      <c r="I48" s="58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6">
        <f>SUM(J48:U52)</f>
        <v>0</v>
      </c>
      <c r="W48" s="376"/>
    </row>
    <row r="49" spans="1:23" ht="13.5" customHeight="1">
      <c r="A49" s="360"/>
      <c r="B49" s="360"/>
      <c r="C49" s="360"/>
      <c r="D49" s="384"/>
      <c r="E49" s="384"/>
      <c r="F49" s="58"/>
      <c r="G49" s="368"/>
      <c r="H49" s="369"/>
      <c r="I49" s="58"/>
      <c r="J49" s="365"/>
      <c r="K49" s="365"/>
      <c r="L49" s="385"/>
      <c r="M49" s="365"/>
      <c r="N49" s="365"/>
      <c r="O49" s="365"/>
      <c r="P49" s="365"/>
      <c r="Q49" s="365"/>
      <c r="R49" s="385"/>
      <c r="S49" s="365"/>
      <c r="T49" s="365"/>
      <c r="U49" s="365"/>
      <c r="V49" s="366"/>
      <c r="W49" s="376"/>
    </row>
    <row r="50" spans="1:23" ht="13.5" customHeight="1">
      <c r="A50" s="360"/>
      <c r="B50" s="360"/>
      <c r="C50" s="360"/>
      <c r="D50" s="361" t="s">
        <v>474</v>
      </c>
      <c r="E50" s="361" t="s">
        <v>475</v>
      </c>
      <c r="F50" s="58">
        <f t="shared" si="0"/>
        <v>-168</v>
      </c>
      <c r="G50" s="368">
        <v>4357</v>
      </c>
      <c r="H50" s="369">
        <v>4525</v>
      </c>
      <c r="I50" s="369"/>
      <c r="J50" s="373"/>
      <c r="K50" s="373"/>
      <c r="L50" s="372"/>
      <c r="M50" s="373"/>
      <c r="N50" s="373"/>
      <c r="O50" s="373"/>
      <c r="P50" s="373"/>
      <c r="Q50" s="365"/>
      <c r="R50" s="372"/>
      <c r="S50" s="365"/>
      <c r="T50" s="373"/>
      <c r="U50" s="373"/>
      <c r="V50" s="366">
        <f>SUM(J50:U53)</f>
        <v>0</v>
      </c>
      <c r="W50" s="371"/>
    </row>
    <row r="51" spans="1:23" ht="13.5" customHeight="1">
      <c r="A51" s="360"/>
      <c r="B51" s="360"/>
      <c r="C51" s="360"/>
      <c r="D51" s="362" t="s">
        <v>476</v>
      </c>
      <c r="E51" s="362" t="s">
        <v>477</v>
      </c>
      <c r="F51" s="58">
        <f t="shared" si="0"/>
        <v>0</v>
      </c>
      <c r="G51" s="368"/>
      <c r="H51" s="369"/>
      <c r="I51" s="369"/>
      <c r="J51" s="373"/>
      <c r="K51" s="373"/>
      <c r="L51" s="372"/>
      <c r="M51" s="373"/>
      <c r="N51" s="373"/>
      <c r="O51" s="373"/>
      <c r="P51" s="373"/>
      <c r="Q51" s="365"/>
      <c r="R51" s="372"/>
      <c r="S51" s="365"/>
      <c r="T51" s="373"/>
      <c r="U51" s="373"/>
      <c r="V51" s="366">
        <f>SUM(J51:U54)</f>
        <v>0</v>
      </c>
      <c r="W51" s="371"/>
    </row>
    <row r="52" spans="1:23" ht="13.5" customHeight="1">
      <c r="A52" s="360"/>
      <c r="B52" s="360"/>
      <c r="C52" s="360"/>
      <c r="D52" s="386" t="s">
        <v>478</v>
      </c>
      <c r="E52" s="386" t="s">
        <v>479</v>
      </c>
      <c r="F52" s="58">
        <f t="shared" si="0"/>
        <v>0</v>
      </c>
      <c r="G52" s="368"/>
      <c r="H52" s="369"/>
      <c r="I52" s="369"/>
      <c r="J52" s="373"/>
      <c r="K52" s="373"/>
      <c r="L52" s="372"/>
      <c r="M52" s="373"/>
      <c r="N52" s="373"/>
      <c r="O52" s="373"/>
      <c r="P52" s="373"/>
      <c r="Q52" s="365"/>
      <c r="R52" s="372"/>
      <c r="S52" s="365"/>
      <c r="T52" s="373"/>
      <c r="U52" s="373"/>
      <c r="V52" s="366">
        <f>SUM(J52:U54)</f>
        <v>0</v>
      </c>
      <c r="W52" s="371"/>
    </row>
    <row r="53" spans="1:23" ht="13.5" customHeight="1">
      <c r="A53" s="360"/>
      <c r="B53" s="360"/>
      <c r="C53" s="360"/>
      <c r="D53" s="362" t="s">
        <v>480</v>
      </c>
      <c r="E53" s="362" t="s">
        <v>481</v>
      </c>
      <c r="F53" s="58">
        <f t="shared" si="0"/>
        <v>0</v>
      </c>
      <c r="G53" s="368"/>
      <c r="H53" s="369"/>
      <c r="I53" s="369"/>
      <c r="J53" s="373"/>
      <c r="K53" s="373"/>
      <c r="L53" s="372"/>
      <c r="M53" s="373"/>
      <c r="N53" s="373"/>
      <c r="O53" s="373"/>
      <c r="P53" s="373"/>
      <c r="Q53" s="365"/>
      <c r="R53" s="372"/>
      <c r="S53" s="365"/>
      <c r="T53" s="373"/>
      <c r="U53" s="373"/>
      <c r="V53" s="366">
        <f>SUM(J53:U54)</f>
        <v>0</v>
      </c>
      <c r="W53" s="371"/>
    </row>
    <row r="54" spans="1:23" ht="13.5" customHeight="1">
      <c r="A54" s="360"/>
      <c r="B54" s="360"/>
      <c r="C54" s="360"/>
      <c r="D54" s="362" t="s">
        <v>482</v>
      </c>
      <c r="E54" s="362" t="s">
        <v>483</v>
      </c>
      <c r="F54" s="58">
        <f t="shared" si="0"/>
        <v>0</v>
      </c>
      <c r="G54" s="387"/>
      <c r="H54" s="388"/>
      <c r="I54" s="388"/>
      <c r="J54" s="365"/>
      <c r="K54" s="365"/>
      <c r="L54" s="365"/>
      <c r="M54" s="365"/>
      <c r="N54" s="365"/>
      <c r="O54" s="365"/>
      <c r="P54" s="365"/>
      <c r="Q54" s="373"/>
      <c r="R54" s="365"/>
      <c r="S54" s="365"/>
      <c r="T54" s="365"/>
      <c r="U54" s="365"/>
      <c r="V54" s="366">
        <f>SUM(J54:U55)</f>
        <v>0</v>
      </c>
      <c r="W54" s="389"/>
    </row>
    <row r="55" spans="1:23" ht="26.25" customHeight="1">
      <c r="A55" s="963" t="s">
        <v>49</v>
      </c>
      <c r="B55" s="964"/>
      <c r="C55" s="964"/>
      <c r="D55" s="964"/>
      <c r="E55" s="965"/>
      <c r="F55" s="390">
        <f>G55-H55</f>
        <v>-1423</v>
      </c>
      <c r="G55" s="391">
        <f aca="true" t="shared" si="2" ref="G55:W55">SUM(G5:G54)</f>
        <v>11032</v>
      </c>
      <c r="H55" s="392">
        <f t="shared" si="2"/>
        <v>12455</v>
      </c>
      <c r="I55" s="393">
        <f t="shared" si="2"/>
        <v>0</v>
      </c>
      <c r="J55" s="393">
        <f t="shared" si="2"/>
        <v>0</v>
      </c>
      <c r="K55" s="393">
        <f t="shared" si="2"/>
        <v>0</v>
      </c>
      <c r="L55" s="393">
        <f t="shared" si="2"/>
        <v>0</v>
      </c>
      <c r="M55" s="393">
        <f t="shared" si="2"/>
        <v>0</v>
      </c>
      <c r="N55" s="393">
        <f t="shared" si="2"/>
        <v>0</v>
      </c>
      <c r="O55" s="393">
        <f t="shared" si="2"/>
        <v>0</v>
      </c>
      <c r="P55" s="393">
        <f t="shared" si="2"/>
        <v>0</v>
      </c>
      <c r="Q55" s="393">
        <f t="shared" si="2"/>
        <v>0</v>
      </c>
      <c r="R55" s="393">
        <f t="shared" si="2"/>
        <v>0</v>
      </c>
      <c r="S55" s="393">
        <f t="shared" si="2"/>
        <v>0</v>
      </c>
      <c r="T55" s="393">
        <f t="shared" si="2"/>
        <v>0</v>
      </c>
      <c r="U55" s="393">
        <f t="shared" si="2"/>
        <v>0</v>
      </c>
      <c r="V55" s="393">
        <f t="shared" si="2"/>
        <v>0</v>
      </c>
      <c r="W55" s="394">
        <f t="shared" si="2"/>
        <v>0</v>
      </c>
    </row>
    <row r="56" spans="1:23" ht="13.5" customHeight="1">
      <c r="A56" s="395"/>
      <c r="B56" s="396"/>
      <c r="C56" s="396"/>
      <c r="D56" s="396"/>
      <c r="E56" s="396"/>
      <c r="F56" s="397"/>
      <c r="G56" s="398"/>
      <c r="H56" s="399"/>
      <c r="I56" s="399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400"/>
    </row>
    <row r="57" spans="1:23" ht="13.5" customHeight="1">
      <c r="A57" s="351" t="s">
        <v>191</v>
      </c>
      <c r="B57" s="396"/>
      <c r="C57" s="396"/>
      <c r="D57" s="396"/>
      <c r="E57" s="396"/>
      <c r="F57" s="401"/>
      <c r="G57" s="402"/>
      <c r="H57" s="403"/>
      <c r="I57" s="403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404" t="s">
        <v>47</v>
      </c>
    </row>
    <row r="58" spans="1:23" s="688" customFormat="1" ht="13.5" customHeight="1">
      <c r="A58" s="847" t="s">
        <v>48</v>
      </c>
      <c r="B58" s="847"/>
      <c r="C58" s="847"/>
      <c r="D58" s="846" t="s">
        <v>985</v>
      </c>
      <c r="E58" s="847" t="s">
        <v>246</v>
      </c>
      <c r="F58" s="854" t="s">
        <v>7</v>
      </c>
      <c r="G58" s="672" t="s">
        <v>303</v>
      </c>
      <c r="H58" s="423" t="s">
        <v>247</v>
      </c>
      <c r="I58" s="685" t="s">
        <v>247</v>
      </c>
      <c r="J58" s="908" t="s">
        <v>0</v>
      </c>
      <c r="K58" s="908" t="s">
        <v>14</v>
      </c>
      <c r="L58" s="908" t="s">
        <v>15</v>
      </c>
      <c r="M58" s="908" t="s">
        <v>16</v>
      </c>
      <c r="N58" s="908" t="s">
        <v>17</v>
      </c>
      <c r="O58" s="908" t="s">
        <v>18</v>
      </c>
      <c r="P58" s="908" t="s">
        <v>19</v>
      </c>
      <c r="Q58" s="908" t="s">
        <v>20</v>
      </c>
      <c r="R58" s="908" t="s">
        <v>21</v>
      </c>
      <c r="S58" s="908" t="s">
        <v>22</v>
      </c>
      <c r="T58" s="908" t="s">
        <v>23</v>
      </c>
      <c r="U58" s="908" t="s">
        <v>24</v>
      </c>
      <c r="V58" s="942" t="s">
        <v>186</v>
      </c>
      <c r="W58" s="855" t="s">
        <v>181</v>
      </c>
    </row>
    <row r="59" spans="1:23" s="688" customFormat="1" ht="13.5" customHeight="1">
      <c r="A59" s="671" t="s">
        <v>1</v>
      </c>
      <c r="B59" s="671" t="s">
        <v>2</v>
      </c>
      <c r="C59" s="671" t="s">
        <v>3</v>
      </c>
      <c r="D59" s="846"/>
      <c r="E59" s="847"/>
      <c r="F59" s="854"/>
      <c r="G59" s="674" t="s">
        <v>4</v>
      </c>
      <c r="H59" s="675" t="s">
        <v>4</v>
      </c>
      <c r="I59" s="675" t="s">
        <v>5</v>
      </c>
      <c r="J59" s="909"/>
      <c r="K59" s="909"/>
      <c r="L59" s="909"/>
      <c r="M59" s="909"/>
      <c r="N59" s="909"/>
      <c r="O59" s="909"/>
      <c r="P59" s="909"/>
      <c r="Q59" s="909"/>
      <c r="R59" s="909"/>
      <c r="S59" s="909"/>
      <c r="T59" s="909"/>
      <c r="U59" s="909"/>
      <c r="V59" s="942"/>
      <c r="W59" s="856"/>
    </row>
    <row r="60" spans="1:23" s="410" customFormat="1" ht="13.5" customHeight="1">
      <c r="A60" s="360" t="s">
        <v>52</v>
      </c>
      <c r="B60" s="360" t="s">
        <v>59</v>
      </c>
      <c r="C60" s="360" t="s">
        <v>68</v>
      </c>
      <c r="D60" s="405" t="s">
        <v>484</v>
      </c>
      <c r="E60" s="405" t="s">
        <v>485</v>
      </c>
      <c r="F60" s="58">
        <f>G60-H60</f>
        <v>0</v>
      </c>
      <c r="G60" s="406">
        <v>170</v>
      </c>
      <c r="H60" s="407">
        <v>170</v>
      </c>
      <c r="I60" s="407"/>
      <c r="J60" s="376"/>
      <c r="K60" s="376"/>
      <c r="L60" s="376"/>
      <c r="M60" s="408"/>
      <c r="N60" s="376"/>
      <c r="O60" s="376"/>
      <c r="P60" s="376"/>
      <c r="Q60" s="376"/>
      <c r="R60" s="376"/>
      <c r="S60" s="376"/>
      <c r="T60" s="376"/>
      <c r="U60" s="409"/>
      <c r="V60" s="366">
        <f>SUM(J60:U62)</f>
        <v>0</v>
      </c>
      <c r="W60" s="376"/>
    </row>
    <row r="61" spans="1:23" s="410" customFormat="1" ht="13.5" customHeight="1">
      <c r="A61" s="360"/>
      <c r="B61" s="360"/>
      <c r="C61" s="360"/>
      <c r="D61" s="411" t="s">
        <v>486</v>
      </c>
      <c r="E61" s="411" t="s">
        <v>487</v>
      </c>
      <c r="F61" s="58">
        <f aca="true" t="shared" si="3" ref="F61:F88">G61-H61</f>
        <v>0</v>
      </c>
      <c r="G61" s="412"/>
      <c r="H61" s="413"/>
      <c r="I61" s="413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409"/>
      <c r="V61" s="366">
        <f>SUM(J61:U62)</f>
        <v>0</v>
      </c>
      <c r="W61" s="376"/>
    </row>
    <row r="62" spans="1:23" s="410" customFormat="1" ht="13.5" customHeight="1">
      <c r="A62" s="360"/>
      <c r="B62" s="360"/>
      <c r="C62" s="360"/>
      <c r="D62" s="414"/>
      <c r="E62" s="414"/>
      <c r="F62" s="58">
        <f t="shared" si="3"/>
        <v>0</v>
      </c>
      <c r="G62" s="412"/>
      <c r="H62" s="413"/>
      <c r="I62" s="413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409"/>
      <c r="V62" s="366">
        <f>SUM(J62:U63)</f>
        <v>0</v>
      </c>
      <c r="W62" s="415"/>
    </row>
    <row r="63" spans="1:23" s="410" customFormat="1" ht="13.5" customHeight="1">
      <c r="A63" s="360"/>
      <c r="B63" s="360"/>
      <c r="C63" s="360"/>
      <c r="D63" s="414" t="s">
        <v>488</v>
      </c>
      <c r="E63" s="414" t="s">
        <v>488</v>
      </c>
      <c r="F63" s="58">
        <f t="shared" si="3"/>
        <v>0</v>
      </c>
      <c r="G63" s="412">
        <v>405</v>
      </c>
      <c r="H63" s="413">
        <v>405</v>
      </c>
      <c r="I63" s="197"/>
      <c r="J63" s="376"/>
      <c r="K63" s="416"/>
      <c r="L63" s="376"/>
      <c r="M63" s="416"/>
      <c r="N63" s="376"/>
      <c r="O63" s="376"/>
      <c r="P63" s="376"/>
      <c r="Q63" s="376"/>
      <c r="R63" s="376"/>
      <c r="S63" s="376"/>
      <c r="T63" s="376"/>
      <c r="U63" s="409"/>
      <c r="V63" s="366">
        <f>SUM(J63:U66)</f>
        <v>0</v>
      </c>
      <c r="W63" s="376"/>
    </row>
    <row r="64" spans="1:23" s="410" customFormat="1" ht="13.5" customHeight="1">
      <c r="A64" s="360"/>
      <c r="B64" s="360"/>
      <c r="C64" s="360"/>
      <c r="D64" s="411" t="s">
        <v>489</v>
      </c>
      <c r="E64" s="411" t="s">
        <v>489</v>
      </c>
      <c r="F64" s="58">
        <f t="shared" si="3"/>
        <v>0</v>
      </c>
      <c r="G64" s="412"/>
      <c r="H64" s="413"/>
      <c r="I64" s="413"/>
      <c r="J64" s="376"/>
      <c r="K64" s="376"/>
      <c r="L64" s="376"/>
      <c r="M64" s="417"/>
      <c r="N64" s="376"/>
      <c r="O64" s="376"/>
      <c r="P64" s="376"/>
      <c r="Q64" s="376"/>
      <c r="R64" s="376"/>
      <c r="S64" s="376"/>
      <c r="T64" s="376"/>
      <c r="U64" s="409"/>
      <c r="V64" s="366">
        <f>SUM(J64:U67)</f>
        <v>0</v>
      </c>
      <c r="W64" s="376"/>
    </row>
    <row r="65" spans="1:23" s="410" customFormat="1" ht="13.5" customHeight="1">
      <c r="A65" s="360"/>
      <c r="B65" s="360"/>
      <c r="C65" s="360"/>
      <c r="E65" s="414"/>
      <c r="F65" s="58">
        <f t="shared" si="3"/>
        <v>0</v>
      </c>
      <c r="G65" s="412"/>
      <c r="H65" s="413"/>
      <c r="I65" s="413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409"/>
      <c r="V65" s="366">
        <f>SUM(J65:U68)</f>
        <v>0</v>
      </c>
      <c r="W65" s="376"/>
    </row>
    <row r="66" spans="1:23" s="410" customFormat="1" ht="13.5" customHeight="1">
      <c r="A66" s="360"/>
      <c r="B66" s="360"/>
      <c r="C66" s="360"/>
      <c r="D66" s="414" t="s">
        <v>490</v>
      </c>
      <c r="E66" s="414" t="s">
        <v>491</v>
      </c>
      <c r="F66" s="58">
        <f t="shared" si="3"/>
        <v>1</v>
      </c>
      <c r="G66" s="412">
        <v>40</v>
      </c>
      <c r="H66" s="197">
        <v>39</v>
      </c>
      <c r="I66" s="197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409"/>
      <c r="V66" s="366">
        <f>SUM(J66:U69)</f>
        <v>0</v>
      </c>
      <c r="W66" s="371"/>
    </row>
    <row r="67" spans="1:23" s="410" customFormat="1" ht="13.5" customHeight="1">
      <c r="A67" s="360"/>
      <c r="B67" s="360"/>
      <c r="C67" s="360"/>
      <c r="D67" s="418"/>
      <c r="E67" s="418"/>
      <c r="F67" s="58">
        <f t="shared" si="3"/>
        <v>0</v>
      </c>
      <c r="G67" s="412"/>
      <c r="H67" s="197"/>
      <c r="I67" s="197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409"/>
      <c r="V67" s="366">
        <f>SUM(J67:U87)</f>
        <v>0</v>
      </c>
      <c r="W67" s="371"/>
    </row>
    <row r="68" spans="1:23" s="410" customFormat="1" ht="13.5" customHeight="1">
      <c r="A68" s="360"/>
      <c r="B68" s="360"/>
      <c r="C68" s="360"/>
      <c r="D68" s="414" t="s">
        <v>492</v>
      </c>
      <c r="E68" s="414" t="s">
        <v>492</v>
      </c>
      <c r="F68" s="58">
        <f t="shared" si="3"/>
        <v>0</v>
      </c>
      <c r="G68" s="412">
        <v>405</v>
      </c>
      <c r="H68" s="413">
        <v>405</v>
      </c>
      <c r="I68" s="413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419"/>
      <c r="V68" s="366">
        <f>SUM(J68:U88)</f>
        <v>0</v>
      </c>
      <c r="W68" s="376"/>
    </row>
    <row r="69" spans="1:23" s="410" customFormat="1" ht="13.5" customHeight="1">
      <c r="A69" s="360"/>
      <c r="B69" s="360"/>
      <c r="C69" s="360"/>
      <c r="D69" s="411" t="s">
        <v>489</v>
      </c>
      <c r="E69" s="411" t="s">
        <v>489</v>
      </c>
      <c r="F69" s="58">
        <f t="shared" si="3"/>
        <v>0</v>
      </c>
      <c r="G69" s="412"/>
      <c r="H69" s="413"/>
      <c r="I69" s="413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419"/>
      <c r="V69" s="366">
        <f>SUM(J69:U88)</f>
        <v>0</v>
      </c>
      <c r="W69" s="376"/>
    </row>
    <row r="70" spans="1:23" s="410" customFormat="1" ht="13.5" customHeight="1">
      <c r="A70" s="360"/>
      <c r="B70" s="360"/>
      <c r="C70" s="360"/>
      <c r="D70" s="411"/>
      <c r="E70" s="411"/>
      <c r="F70" s="58">
        <f t="shared" si="3"/>
        <v>0</v>
      </c>
      <c r="G70" s="412"/>
      <c r="H70" s="413"/>
      <c r="I70" s="413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419"/>
      <c r="V70" s="366"/>
      <c r="W70" s="376"/>
    </row>
    <row r="71" spans="1:23" s="410" customFormat="1" ht="13.5" customHeight="1">
      <c r="A71" s="360"/>
      <c r="B71" s="360"/>
      <c r="C71" s="360"/>
      <c r="D71" s="420" t="s">
        <v>493</v>
      </c>
      <c r="E71" s="420" t="s">
        <v>493</v>
      </c>
      <c r="F71" s="58">
        <f t="shared" si="3"/>
        <v>0</v>
      </c>
      <c r="G71" s="412">
        <v>75</v>
      </c>
      <c r="H71" s="413">
        <v>75</v>
      </c>
      <c r="I71" s="413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419"/>
      <c r="V71" s="366"/>
      <c r="W71" s="376"/>
    </row>
    <row r="72" spans="1:23" s="410" customFormat="1" ht="13.5" customHeight="1">
      <c r="A72" s="360"/>
      <c r="B72" s="360"/>
      <c r="C72" s="360"/>
      <c r="D72" s="421" t="s">
        <v>494</v>
      </c>
      <c r="E72" s="421" t="s">
        <v>494</v>
      </c>
      <c r="F72" s="58">
        <f t="shared" si="3"/>
        <v>0</v>
      </c>
      <c r="G72" s="412"/>
      <c r="H72" s="413"/>
      <c r="I72" s="413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419"/>
      <c r="V72" s="366"/>
      <c r="W72" s="376"/>
    </row>
    <row r="73" spans="1:23" s="410" customFormat="1" ht="13.5" customHeight="1">
      <c r="A73" s="360"/>
      <c r="B73" s="360"/>
      <c r="C73" s="360"/>
      <c r="D73" s="421" t="s">
        <v>495</v>
      </c>
      <c r="E73" s="421" t="s">
        <v>495</v>
      </c>
      <c r="F73" s="58">
        <f t="shared" si="3"/>
        <v>0</v>
      </c>
      <c r="G73" s="412"/>
      <c r="H73" s="413"/>
      <c r="I73" s="413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419"/>
      <c r="V73" s="366"/>
      <c r="W73" s="376"/>
    </row>
    <row r="74" spans="1:23" s="410" customFormat="1" ht="13.5" customHeight="1">
      <c r="A74" s="360"/>
      <c r="B74" s="360"/>
      <c r="C74" s="360"/>
      <c r="D74" s="421"/>
      <c r="E74" s="421"/>
      <c r="F74" s="58">
        <f t="shared" si="3"/>
        <v>0</v>
      </c>
      <c r="G74" s="412"/>
      <c r="H74" s="413"/>
      <c r="I74" s="413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419"/>
      <c r="V74" s="366"/>
      <c r="W74" s="376"/>
    </row>
    <row r="75" spans="1:23" s="410" customFormat="1" ht="13.5" customHeight="1">
      <c r="A75" s="360"/>
      <c r="B75" s="360"/>
      <c r="C75" s="360"/>
      <c r="D75" s="414" t="s">
        <v>496</v>
      </c>
      <c r="E75" s="414" t="s">
        <v>497</v>
      </c>
      <c r="F75" s="58">
        <f t="shared" si="3"/>
        <v>-30</v>
      </c>
      <c r="G75" s="412">
        <v>150</v>
      </c>
      <c r="H75" s="413">
        <v>180</v>
      </c>
      <c r="I75" s="413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419"/>
      <c r="V75" s="366"/>
      <c r="W75" s="376"/>
    </row>
    <row r="76" spans="1:23" s="410" customFormat="1" ht="13.5" customHeight="1">
      <c r="A76" s="360"/>
      <c r="B76" s="360"/>
      <c r="C76" s="360"/>
      <c r="D76" s="411" t="s">
        <v>498</v>
      </c>
      <c r="E76" s="411" t="s">
        <v>499</v>
      </c>
      <c r="F76" s="58">
        <f t="shared" si="3"/>
        <v>0</v>
      </c>
      <c r="G76" s="412"/>
      <c r="H76" s="413"/>
      <c r="I76" s="413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419"/>
      <c r="V76" s="366"/>
      <c r="W76" s="376"/>
    </row>
    <row r="77" spans="1:23" s="410" customFormat="1" ht="13.5" customHeight="1">
      <c r="A77" s="360"/>
      <c r="B77" s="360"/>
      <c r="C77" s="360"/>
      <c r="D77" s="418"/>
      <c r="E77" s="418"/>
      <c r="F77" s="58">
        <f t="shared" si="3"/>
        <v>0</v>
      </c>
      <c r="G77" s="412"/>
      <c r="H77" s="413"/>
      <c r="I77" s="413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419"/>
      <c r="V77" s="366"/>
      <c r="W77" s="376"/>
    </row>
    <row r="78" spans="1:23" s="410" customFormat="1" ht="13.5" customHeight="1">
      <c r="A78" s="360"/>
      <c r="B78" s="360"/>
      <c r="C78" s="360"/>
      <c r="D78" s="414" t="s">
        <v>273</v>
      </c>
      <c r="E78" s="414" t="s">
        <v>273</v>
      </c>
      <c r="F78" s="58">
        <f t="shared" si="3"/>
        <v>0</v>
      </c>
      <c r="G78" s="412">
        <v>200</v>
      </c>
      <c r="H78" s="413">
        <v>200</v>
      </c>
      <c r="I78" s="413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419"/>
      <c r="V78" s="366"/>
      <c r="W78" s="376"/>
    </row>
    <row r="79" spans="1:23" s="410" customFormat="1" ht="13.5" customHeight="1">
      <c r="A79" s="360"/>
      <c r="B79" s="360"/>
      <c r="C79" s="360"/>
      <c r="D79" s="411" t="s">
        <v>500</v>
      </c>
      <c r="E79" s="411" t="s">
        <v>500</v>
      </c>
      <c r="F79" s="58">
        <f t="shared" si="3"/>
        <v>0</v>
      </c>
      <c r="G79" s="412"/>
      <c r="H79" s="413"/>
      <c r="I79" s="413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419"/>
      <c r="V79" s="366"/>
      <c r="W79" s="376"/>
    </row>
    <row r="80" spans="1:23" s="410" customFormat="1" ht="13.5" customHeight="1">
      <c r="A80" s="360"/>
      <c r="B80" s="360"/>
      <c r="C80" s="360"/>
      <c r="D80" s="418"/>
      <c r="E80" s="418"/>
      <c r="F80" s="58">
        <f t="shared" si="3"/>
        <v>0</v>
      </c>
      <c r="G80" s="412"/>
      <c r="H80" s="413"/>
      <c r="I80" s="413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419"/>
      <c r="V80" s="366"/>
      <c r="W80" s="376"/>
    </row>
    <row r="81" spans="1:23" s="410" customFormat="1" ht="14.25" customHeight="1">
      <c r="A81" s="360"/>
      <c r="B81" s="360"/>
      <c r="C81" s="360"/>
      <c r="D81" s="414" t="s">
        <v>501</v>
      </c>
      <c r="E81" s="414" t="s">
        <v>502</v>
      </c>
      <c r="F81" s="58">
        <f t="shared" si="3"/>
        <v>-90</v>
      </c>
      <c r="G81" s="412">
        <v>810</v>
      </c>
      <c r="H81" s="413">
        <v>900</v>
      </c>
      <c r="I81" s="413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419"/>
      <c r="V81" s="366"/>
      <c r="W81" s="376"/>
    </row>
    <row r="82" spans="1:23" s="410" customFormat="1" ht="14.25" customHeight="1">
      <c r="A82" s="360"/>
      <c r="B82" s="360"/>
      <c r="C82" s="360"/>
      <c r="D82" s="411" t="s">
        <v>503</v>
      </c>
      <c r="E82" s="411" t="s">
        <v>504</v>
      </c>
      <c r="F82" s="58">
        <f t="shared" si="3"/>
        <v>0</v>
      </c>
      <c r="G82" s="412"/>
      <c r="H82" s="413"/>
      <c r="I82" s="413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419"/>
      <c r="V82" s="366"/>
      <c r="W82" s="376"/>
    </row>
    <row r="83" spans="1:23" s="410" customFormat="1" ht="13.5" customHeight="1">
      <c r="A83" s="360"/>
      <c r="B83" s="360"/>
      <c r="C83" s="360"/>
      <c r="D83" s="418"/>
      <c r="E83" s="418"/>
      <c r="F83" s="58">
        <f t="shared" si="3"/>
        <v>0</v>
      </c>
      <c r="G83" s="412"/>
      <c r="H83" s="413"/>
      <c r="I83" s="413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419"/>
      <c r="V83" s="366"/>
      <c r="W83" s="376"/>
    </row>
    <row r="84" spans="1:23" s="410" customFormat="1" ht="13.5" customHeight="1">
      <c r="A84" s="360"/>
      <c r="B84" s="360"/>
      <c r="C84" s="360"/>
      <c r="D84" s="414" t="s">
        <v>505</v>
      </c>
      <c r="E84" s="414" t="s">
        <v>505</v>
      </c>
      <c r="F84" s="58">
        <f t="shared" si="3"/>
        <v>0</v>
      </c>
      <c r="G84" s="412">
        <v>60</v>
      </c>
      <c r="H84" s="413">
        <v>60</v>
      </c>
      <c r="I84" s="413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419"/>
      <c r="V84" s="366"/>
      <c r="W84" s="376"/>
    </row>
    <row r="85" spans="1:23" s="410" customFormat="1" ht="13.5" customHeight="1">
      <c r="A85" s="360"/>
      <c r="B85" s="360"/>
      <c r="C85" s="360"/>
      <c r="D85" s="411" t="s">
        <v>506</v>
      </c>
      <c r="E85" s="411" t="s">
        <v>506</v>
      </c>
      <c r="F85" s="58">
        <f t="shared" si="3"/>
        <v>0</v>
      </c>
      <c r="G85" s="412"/>
      <c r="H85" s="413"/>
      <c r="I85" s="413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419"/>
      <c r="V85" s="366"/>
      <c r="W85" s="376"/>
    </row>
    <row r="86" spans="1:23" s="410" customFormat="1" ht="13.5" customHeight="1">
      <c r="A86" s="360"/>
      <c r="B86" s="360"/>
      <c r="C86" s="360"/>
      <c r="D86" s="411"/>
      <c r="E86" s="411"/>
      <c r="F86" s="58">
        <f t="shared" si="3"/>
        <v>0</v>
      </c>
      <c r="G86" s="412"/>
      <c r="H86" s="413"/>
      <c r="I86" s="413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419"/>
      <c r="V86" s="366"/>
      <c r="W86" s="376"/>
    </row>
    <row r="87" spans="1:23" s="410" customFormat="1" ht="13.5" customHeight="1">
      <c r="A87" s="360"/>
      <c r="B87" s="360"/>
      <c r="C87" s="360"/>
      <c r="D87" s="420" t="s">
        <v>507</v>
      </c>
      <c r="E87" s="420" t="s">
        <v>507</v>
      </c>
      <c r="F87" s="58">
        <f t="shared" si="3"/>
        <v>0</v>
      </c>
      <c r="G87" s="412">
        <v>90</v>
      </c>
      <c r="H87" s="413">
        <v>90</v>
      </c>
      <c r="I87" s="413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409"/>
      <c r="V87" s="366">
        <f>SUM(J87:U88)</f>
        <v>0</v>
      </c>
      <c r="W87" s="376"/>
    </row>
    <row r="88" spans="1:23" s="410" customFormat="1" ht="13.5" customHeight="1">
      <c r="A88" s="360"/>
      <c r="B88" s="360"/>
      <c r="C88" s="360"/>
      <c r="D88" s="421" t="s">
        <v>508</v>
      </c>
      <c r="E88" s="421" t="s">
        <v>508</v>
      </c>
      <c r="F88" s="58">
        <f t="shared" si="3"/>
        <v>0</v>
      </c>
      <c r="G88" s="412"/>
      <c r="H88" s="413"/>
      <c r="I88" s="413"/>
      <c r="J88" s="376"/>
      <c r="K88" s="376"/>
      <c r="L88" s="376"/>
      <c r="M88" s="376"/>
      <c r="N88" s="376"/>
      <c r="O88" s="376"/>
      <c r="P88" s="376"/>
      <c r="Q88" s="422"/>
      <c r="R88" s="376"/>
      <c r="S88" s="376"/>
      <c r="T88" s="376"/>
      <c r="U88" s="419"/>
      <c r="V88" s="366">
        <f>SUM(J88:U88)</f>
        <v>0</v>
      </c>
      <c r="W88" s="376"/>
    </row>
    <row r="89" spans="1:23" s="410" customFormat="1" ht="32.25" customHeight="1" thickBot="1">
      <c r="A89" s="950" t="s">
        <v>39</v>
      </c>
      <c r="B89" s="951"/>
      <c r="C89" s="951"/>
      <c r="D89" s="951"/>
      <c r="E89" s="952"/>
      <c r="F89" s="423">
        <f>G89-H89</f>
        <v>-119</v>
      </c>
      <c r="G89" s="424">
        <f aca="true" t="shared" si="4" ref="G89:V89">SUM(G60:G88)</f>
        <v>2405</v>
      </c>
      <c r="H89" s="425">
        <f t="shared" si="4"/>
        <v>2524</v>
      </c>
      <c r="I89" s="426">
        <f t="shared" si="4"/>
        <v>0</v>
      </c>
      <c r="J89" s="426">
        <f t="shared" si="4"/>
        <v>0</v>
      </c>
      <c r="K89" s="426">
        <f t="shared" si="4"/>
        <v>0</v>
      </c>
      <c r="L89" s="426">
        <f t="shared" si="4"/>
        <v>0</v>
      </c>
      <c r="M89" s="426">
        <f t="shared" si="4"/>
        <v>0</v>
      </c>
      <c r="N89" s="426">
        <f t="shared" si="4"/>
        <v>0</v>
      </c>
      <c r="O89" s="426">
        <f t="shared" si="4"/>
        <v>0</v>
      </c>
      <c r="P89" s="426">
        <f t="shared" si="4"/>
        <v>0</v>
      </c>
      <c r="Q89" s="426">
        <f t="shared" si="4"/>
        <v>0</v>
      </c>
      <c r="R89" s="426">
        <f t="shared" si="4"/>
        <v>0</v>
      </c>
      <c r="S89" s="426">
        <f t="shared" si="4"/>
        <v>0</v>
      </c>
      <c r="T89" s="426">
        <f t="shared" si="4"/>
        <v>0</v>
      </c>
      <c r="U89" s="426">
        <f t="shared" si="4"/>
        <v>0</v>
      </c>
      <c r="V89" s="426">
        <f t="shared" si="4"/>
        <v>0</v>
      </c>
      <c r="W89" s="427"/>
    </row>
    <row r="90" spans="1:23" s="410" customFormat="1" ht="13.5" customHeight="1" thickTop="1">
      <c r="A90" s="953" t="s">
        <v>213</v>
      </c>
      <c r="B90" s="954"/>
      <c r="C90" s="954"/>
      <c r="D90" s="954"/>
      <c r="E90" s="955"/>
      <c r="F90" s="959">
        <f>G90-H90</f>
        <v>-1542</v>
      </c>
      <c r="G90" s="961">
        <f aca="true" t="shared" si="5" ref="G90:V90">G89+G55</f>
        <v>13437</v>
      </c>
      <c r="H90" s="959">
        <f t="shared" si="5"/>
        <v>14979</v>
      </c>
      <c r="I90" s="946">
        <f t="shared" si="5"/>
        <v>0</v>
      </c>
      <c r="J90" s="946">
        <f t="shared" si="5"/>
        <v>0</v>
      </c>
      <c r="K90" s="946">
        <f t="shared" si="5"/>
        <v>0</v>
      </c>
      <c r="L90" s="946">
        <f t="shared" si="5"/>
        <v>0</v>
      </c>
      <c r="M90" s="946">
        <f t="shared" si="5"/>
        <v>0</v>
      </c>
      <c r="N90" s="946">
        <f t="shared" si="5"/>
        <v>0</v>
      </c>
      <c r="O90" s="946">
        <f t="shared" si="5"/>
        <v>0</v>
      </c>
      <c r="P90" s="946">
        <f t="shared" si="5"/>
        <v>0</v>
      </c>
      <c r="Q90" s="946">
        <f t="shared" si="5"/>
        <v>0</v>
      </c>
      <c r="R90" s="946">
        <f t="shared" si="5"/>
        <v>0</v>
      </c>
      <c r="S90" s="946">
        <f t="shared" si="5"/>
        <v>0</v>
      </c>
      <c r="T90" s="946">
        <f t="shared" si="5"/>
        <v>0</v>
      </c>
      <c r="U90" s="946">
        <f t="shared" si="5"/>
        <v>0</v>
      </c>
      <c r="V90" s="946">
        <f t="shared" si="5"/>
        <v>0</v>
      </c>
      <c r="W90" s="948"/>
    </row>
    <row r="91" spans="1:23" s="410" customFormat="1" ht="18" customHeight="1">
      <c r="A91" s="956"/>
      <c r="B91" s="957"/>
      <c r="C91" s="957"/>
      <c r="D91" s="957"/>
      <c r="E91" s="958"/>
      <c r="F91" s="960"/>
      <c r="G91" s="962"/>
      <c r="H91" s="960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9"/>
    </row>
    <row r="92" spans="1:23" ht="13.5" customHeight="1">
      <c r="A92" s="428"/>
      <c r="B92" s="428"/>
      <c r="C92" s="428"/>
      <c r="D92" s="428"/>
      <c r="E92" s="428"/>
      <c r="F92" s="428"/>
      <c r="G92" s="428"/>
      <c r="H92" s="429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</row>
    <row r="93" spans="1:23" ht="13.5" customHeight="1">
      <c r="A93" s="428"/>
      <c r="B93" s="428"/>
      <c r="C93" s="428"/>
      <c r="D93" s="428"/>
      <c r="E93" s="428"/>
      <c r="F93" s="428"/>
      <c r="G93" s="428"/>
      <c r="H93" s="429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</row>
    <row r="94" spans="1:23" ht="13.5" customHeight="1">
      <c r="A94" s="428"/>
      <c r="B94" s="428"/>
      <c r="C94" s="428"/>
      <c r="D94" s="428"/>
      <c r="E94" s="428"/>
      <c r="F94" s="428"/>
      <c r="G94" s="428"/>
      <c r="H94" s="429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</row>
    <row r="95" spans="1:23" ht="13.5" customHeight="1">
      <c r="A95" s="428"/>
      <c r="B95" s="428"/>
      <c r="C95" s="428"/>
      <c r="D95" s="428"/>
      <c r="E95" s="428"/>
      <c r="F95" s="428"/>
      <c r="G95" s="428"/>
      <c r="H95" s="429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</row>
    <row r="96" spans="1:23" ht="13.5" customHeight="1">
      <c r="A96" s="430"/>
      <c r="B96" s="430"/>
      <c r="C96" s="430"/>
      <c r="D96" s="431"/>
      <c r="E96" s="431"/>
      <c r="F96" s="353"/>
      <c r="G96" s="354"/>
      <c r="H96" s="353"/>
      <c r="I96" s="355"/>
      <c r="J96" s="356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430"/>
    </row>
    <row r="97" spans="1:23" ht="13.5" customHeight="1">
      <c r="A97" s="351" t="s">
        <v>192</v>
      </c>
      <c r="B97" s="351"/>
      <c r="C97" s="351"/>
      <c r="D97" s="351"/>
      <c r="E97" s="351"/>
      <c r="F97" s="353"/>
      <c r="G97" s="354"/>
      <c r="H97" s="353"/>
      <c r="I97" s="355"/>
      <c r="J97" s="356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8" t="s">
        <v>47</v>
      </c>
    </row>
    <row r="98" spans="1:23" s="187" customFormat="1" ht="13.5" customHeight="1">
      <c r="A98" s="843" t="s">
        <v>48</v>
      </c>
      <c r="B98" s="844"/>
      <c r="C98" s="845"/>
      <c r="D98" s="966" t="s">
        <v>985</v>
      </c>
      <c r="E98" s="904" t="s">
        <v>246</v>
      </c>
      <c r="F98" s="968" t="s">
        <v>7</v>
      </c>
      <c r="G98" s="672" t="s">
        <v>303</v>
      </c>
      <c r="H98" s="423" t="s">
        <v>247</v>
      </c>
      <c r="I98" s="685" t="s">
        <v>247</v>
      </c>
      <c r="J98" s="970" t="s">
        <v>0</v>
      </c>
      <c r="K98" s="908" t="s">
        <v>14</v>
      </c>
      <c r="L98" s="908" t="s">
        <v>15</v>
      </c>
      <c r="M98" s="908" t="s">
        <v>16</v>
      </c>
      <c r="N98" s="908" t="s">
        <v>17</v>
      </c>
      <c r="O98" s="908" t="s">
        <v>18</v>
      </c>
      <c r="P98" s="908" t="s">
        <v>19</v>
      </c>
      <c r="Q98" s="908" t="s">
        <v>20</v>
      </c>
      <c r="R98" s="908" t="s">
        <v>21</v>
      </c>
      <c r="S98" s="908" t="s">
        <v>22</v>
      </c>
      <c r="T98" s="908" t="s">
        <v>23</v>
      </c>
      <c r="U98" s="908" t="s">
        <v>24</v>
      </c>
      <c r="V98" s="942" t="s">
        <v>186</v>
      </c>
      <c r="W98" s="855" t="s">
        <v>181</v>
      </c>
    </row>
    <row r="99" spans="1:23" s="187" customFormat="1" ht="13.5" customHeight="1">
      <c r="A99" s="694" t="s">
        <v>1</v>
      </c>
      <c r="B99" s="694" t="s">
        <v>2</v>
      </c>
      <c r="C99" s="694" t="s">
        <v>3</v>
      </c>
      <c r="D99" s="967"/>
      <c r="E99" s="905"/>
      <c r="F99" s="969"/>
      <c r="G99" s="674" t="s">
        <v>4</v>
      </c>
      <c r="H99" s="675" t="s">
        <v>4</v>
      </c>
      <c r="I99" s="675" t="s">
        <v>5</v>
      </c>
      <c r="J99" s="971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42"/>
      <c r="W99" s="856"/>
    </row>
    <row r="100" spans="1:23" ht="13.5" customHeight="1">
      <c r="A100" s="432" t="s">
        <v>52</v>
      </c>
      <c r="B100" s="432" t="s">
        <v>59</v>
      </c>
      <c r="C100" s="432" t="s">
        <v>13</v>
      </c>
      <c r="D100" s="433" t="s">
        <v>509</v>
      </c>
      <c r="E100" s="433" t="s">
        <v>510</v>
      </c>
      <c r="F100" s="58">
        <f>G100-H100</f>
        <v>0</v>
      </c>
      <c r="G100" s="434">
        <v>1230</v>
      </c>
      <c r="H100" s="435">
        <v>1230</v>
      </c>
      <c r="I100" s="435"/>
      <c r="J100" s="373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6">
        <f aca="true" t="shared" si="6" ref="V100:V137">SUM(J100:U103)</f>
        <v>0</v>
      </c>
      <c r="W100" s="432"/>
    </row>
    <row r="101" spans="1:23" ht="13.5" customHeight="1">
      <c r="A101" s="432"/>
      <c r="B101" s="432"/>
      <c r="C101" s="432"/>
      <c r="D101" s="411" t="s">
        <v>258</v>
      </c>
      <c r="E101" s="411" t="s">
        <v>258</v>
      </c>
      <c r="F101" s="58">
        <f aca="true" t="shared" si="7" ref="F101:F142">G101-H101</f>
        <v>0</v>
      </c>
      <c r="G101" s="436"/>
      <c r="H101" s="435"/>
      <c r="I101" s="437"/>
      <c r="J101" s="373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6">
        <f t="shared" si="6"/>
        <v>0</v>
      </c>
      <c r="W101" s="432"/>
    </row>
    <row r="102" spans="1:23" ht="13.5" customHeight="1">
      <c r="A102" s="432"/>
      <c r="B102" s="432"/>
      <c r="C102" s="432"/>
      <c r="D102" s="411" t="s">
        <v>259</v>
      </c>
      <c r="E102" s="411" t="s">
        <v>65</v>
      </c>
      <c r="F102" s="58">
        <f t="shared" si="7"/>
        <v>0</v>
      </c>
      <c r="G102" s="436"/>
      <c r="H102" s="435"/>
      <c r="I102" s="437"/>
      <c r="J102" s="373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6">
        <f t="shared" si="6"/>
        <v>0</v>
      </c>
      <c r="W102" s="432"/>
    </row>
    <row r="103" spans="1:23" ht="13.5" customHeight="1">
      <c r="A103" s="432"/>
      <c r="B103" s="432"/>
      <c r="C103" s="432"/>
      <c r="D103" s="433" t="s">
        <v>260</v>
      </c>
      <c r="E103" s="433" t="s">
        <v>511</v>
      </c>
      <c r="F103" s="58">
        <f t="shared" si="7"/>
        <v>0</v>
      </c>
      <c r="G103" s="436"/>
      <c r="H103" s="435"/>
      <c r="I103" s="437"/>
      <c r="J103" s="373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6">
        <f t="shared" si="6"/>
        <v>0</v>
      </c>
      <c r="W103" s="432"/>
    </row>
    <row r="104" spans="1:23" ht="13.5" customHeight="1">
      <c r="A104" s="432"/>
      <c r="B104" s="432"/>
      <c r="C104" s="432"/>
      <c r="D104" s="433" t="s">
        <v>261</v>
      </c>
      <c r="E104" s="433" t="s">
        <v>261</v>
      </c>
      <c r="F104" s="58">
        <f t="shared" si="7"/>
        <v>0</v>
      </c>
      <c r="G104" s="436"/>
      <c r="H104" s="435"/>
      <c r="I104" s="437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6">
        <f t="shared" si="6"/>
        <v>0</v>
      </c>
      <c r="W104" s="432"/>
    </row>
    <row r="105" spans="1:23" s="438" customFormat="1" ht="13.5" customHeight="1">
      <c r="A105" s="432"/>
      <c r="B105" s="432"/>
      <c r="C105" s="432"/>
      <c r="D105" s="433" t="s">
        <v>262</v>
      </c>
      <c r="E105" s="433" t="s">
        <v>262</v>
      </c>
      <c r="F105" s="58">
        <f t="shared" si="7"/>
        <v>0</v>
      </c>
      <c r="G105" s="436"/>
      <c r="H105" s="435"/>
      <c r="I105" s="437"/>
      <c r="J105" s="365"/>
      <c r="K105" s="365"/>
      <c r="L105" s="365"/>
      <c r="M105" s="373"/>
      <c r="N105" s="365"/>
      <c r="O105" s="373"/>
      <c r="P105" s="373"/>
      <c r="Q105" s="365"/>
      <c r="R105" s="365"/>
      <c r="S105" s="365"/>
      <c r="T105" s="365"/>
      <c r="U105" s="365"/>
      <c r="V105" s="366">
        <f>SUM(J105:U109)</f>
        <v>0</v>
      </c>
      <c r="W105" s="432"/>
    </row>
    <row r="106" spans="1:23" s="438" customFormat="1" ht="13.5" customHeight="1">
      <c r="A106" s="432"/>
      <c r="B106" s="432"/>
      <c r="C106" s="432"/>
      <c r="D106" s="439"/>
      <c r="F106" s="58">
        <f t="shared" si="7"/>
        <v>0</v>
      </c>
      <c r="G106" s="434"/>
      <c r="H106" s="435"/>
      <c r="I106" s="435"/>
      <c r="J106" s="365"/>
      <c r="K106" s="365"/>
      <c r="L106" s="365"/>
      <c r="M106" s="373"/>
      <c r="N106" s="365"/>
      <c r="O106" s="373"/>
      <c r="P106" s="373"/>
      <c r="Q106" s="365"/>
      <c r="R106" s="365"/>
      <c r="S106" s="365"/>
      <c r="T106" s="365"/>
      <c r="U106" s="365"/>
      <c r="V106" s="366">
        <f>SUM(J106:U110)</f>
        <v>0</v>
      </c>
      <c r="W106" s="432"/>
    </row>
    <row r="107" spans="1:23" s="438" customFormat="1" ht="13.5" customHeight="1">
      <c r="A107" s="432"/>
      <c r="B107" s="432"/>
      <c r="C107" s="432"/>
      <c r="D107" s="433" t="s">
        <v>512</v>
      </c>
      <c r="E107" s="433" t="s">
        <v>513</v>
      </c>
      <c r="F107" s="58">
        <f t="shared" si="7"/>
        <v>2715</v>
      </c>
      <c r="G107" s="436">
        <v>2715</v>
      </c>
      <c r="H107" s="435">
        <v>0</v>
      </c>
      <c r="I107" s="437"/>
      <c r="J107" s="365"/>
      <c r="K107" s="365"/>
      <c r="L107" s="365"/>
      <c r="M107" s="373"/>
      <c r="N107" s="365"/>
      <c r="O107" s="373"/>
      <c r="P107" s="373"/>
      <c r="Q107" s="365"/>
      <c r="R107" s="365"/>
      <c r="S107" s="365"/>
      <c r="T107" s="365"/>
      <c r="U107" s="365"/>
      <c r="V107" s="366">
        <f>SUM(J107:U111)</f>
        <v>0</v>
      </c>
      <c r="W107" s="432"/>
    </row>
    <row r="108" spans="1:23" s="438" customFormat="1" ht="13.5" customHeight="1">
      <c r="A108" s="432"/>
      <c r="B108" s="432"/>
      <c r="C108" s="432"/>
      <c r="D108" s="440" t="s">
        <v>514</v>
      </c>
      <c r="E108" s="441"/>
      <c r="F108" s="58">
        <f t="shared" si="7"/>
        <v>0</v>
      </c>
      <c r="G108" s="436"/>
      <c r="H108" s="435"/>
      <c r="I108" s="437"/>
      <c r="J108" s="365"/>
      <c r="K108" s="365"/>
      <c r="L108" s="365"/>
      <c r="M108" s="373"/>
      <c r="N108" s="365"/>
      <c r="O108" s="373"/>
      <c r="P108" s="373"/>
      <c r="Q108" s="365"/>
      <c r="R108" s="365"/>
      <c r="S108" s="365"/>
      <c r="T108" s="365"/>
      <c r="U108" s="365"/>
      <c r="V108" s="366"/>
      <c r="W108" s="432"/>
    </row>
    <row r="109" spans="1:23" ht="13.5" customHeight="1">
      <c r="A109" s="432"/>
      <c r="B109" s="432"/>
      <c r="C109" s="432"/>
      <c r="D109" s="442" t="s">
        <v>515</v>
      </c>
      <c r="F109" s="58">
        <f t="shared" si="7"/>
        <v>0</v>
      </c>
      <c r="G109" s="436"/>
      <c r="H109" s="435"/>
      <c r="I109" s="437"/>
      <c r="J109" s="365"/>
      <c r="K109" s="365"/>
      <c r="L109" s="365"/>
      <c r="M109" s="373"/>
      <c r="N109" s="365"/>
      <c r="O109" s="373"/>
      <c r="P109" s="373"/>
      <c r="Q109" s="365"/>
      <c r="R109" s="365"/>
      <c r="S109" s="365"/>
      <c r="T109" s="365"/>
      <c r="U109" s="365"/>
      <c r="V109" s="366">
        <f t="shared" si="6"/>
        <v>0</v>
      </c>
      <c r="W109" s="432"/>
    </row>
    <row r="110" spans="1:23" ht="13.5" customHeight="1">
      <c r="A110" s="432"/>
      <c r="B110" s="432"/>
      <c r="C110" s="432"/>
      <c r="D110" s="444" t="s">
        <v>516</v>
      </c>
      <c r="F110" s="58">
        <f t="shared" si="7"/>
        <v>0</v>
      </c>
      <c r="G110" s="436"/>
      <c r="H110" s="435"/>
      <c r="I110" s="437"/>
      <c r="J110" s="365"/>
      <c r="K110" s="365"/>
      <c r="L110" s="365"/>
      <c r="M110" s="373"/>
      <c r="N110" s="365"/>
      <c r="O110" s="373"/>
      <c r="P110" s="373"/>
      <c r="Q110" s="365"/>
      <c r="R110" s="365"/>
      <c r="S110" s="365"/>
      <c r="T110" s="365"/>
      <c r="U110" s="365"/>
      <c r="V110" s="366">
        <f>SUM(J110:U112)</f>
        <v>0</v>
      </c>
      <c r="W110" s="432"/>
    </row>
    <row r="111" spans="1:23" ht="13.5" customHeight="1">
      <c r="A111" s="432"/>
      <c r="B111" s="432"/>
      <c r="C111" s="432"/>
      <c r="D111" s="444" t="s">
        <v>517</v>
      </c>
      <c r="F111" s="58">
        <f t="shared" si="7"/>
        <v>0</v>
      </c>
      <c r="G111" s="436"/>
      <c r="H111" s="435"/>
      <c r="I111" s="437"/>
      <c r="J111" s="365"/>
      <c r="K111" s="365"/>
      <c r="L111" s="365"/>
      <c r="M111" s="373"/>
      <c r="N111" s="365"/>
      <c r="O111" s="373"/>
      <c r="P111" s="373"/>
      <c r="Q111" s="365"/>
      <c r="R111" s="365"/>
      <c r="S111" s="365"/>
      <c r="T111" s="365"/>
      <c r="U111" s="365"/>
      <c r="V111" s="366">
        <f>SUM(J111:U112)</f>
        <v>0</v>
      </c>
      <c r="W111" s="432"/>
    </row>
    <row r="112" spans="1:23" ht="13.5" customHeight="1">
      <c r="A112" s="432"/>
      <c r="B112" s="432"/>
      <c r="C112" s="432"/>
      <c r="D112" s="445" t="s">
        <v>518</v>
      </c>
      <c r="F112" s="58">
        <f t="shared" si="7"/>
        <v>0</v>
      </c>
      <c r="G112" s="436"/>
      <c r="H112" s="435"/>
      <c r="I112" s="437"/>
      <c r="J112" s="365"/>
      <c r="K112" s="365"/>
      <c r="L112" s="365"/>
      <c r="M112" s="373"/>
      <c r="N112" s="365"/>
      <c r="O112" s="373"/>
      <c r="P112" s="373"/>
      <c r="Q112" s="365"/>
      <c r="R112" s="365"/>
      <c r="S112" s="365"/>
      <c r="T112" s="365"/>
      <c r="U112" s="365"/>
      <c r="V112" s="366">
        <f>SUM(J112:U112)</f>
        <v>0</v>
      </c>
      <c r="W112" s="432"/>
    </row>
    <row r="113" spans="1:23" ht="13.5" customHeight="1">
      <c r="A113" s="432"/>
      <c r="B113" s="432"/>
      <c r="C113" s="432"/>
      <c r="D113" s="446"/>
      <c r="F113" s="58">
        <f t="shared" si="7"/>
        <v>0</v>
      </c>
      <c r="G113" s="436"/>
      <c r="H113" s="435"/>
      <c r="I113" s="437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6">
        <f>SUM(J113:U117)</f>
        <v>0</v>
      </c>
      <c r="W113" s="447"/>
    </row>
    <row r="114" spans="1:23" ht="13.5" customHeight="1">
      <c r="A114" s="432"/>
      <c r="B114" s="432"/>
      <c r="C114" s="432"/>
      <c r="D114" s="411" t="s">
        <v>519</v>
      </c>
      <c r="E114" s="448" t="s">
        <v>520</v>
      </c>
      <c r="F114" s="58">
        <f t="shared" si="7"/>
        <v>0</v>
      </c>
      <c r="G114" s="434">
        <v>840</v>
      </c>
      <c r="H114" s="435">
        <v>840</v>
      </c>
      <c r="I114" s="43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6">
        <f>SUM(J114:U118)</f>
        <v>0</v>
      </c>
      <c r="W114" s="449"/>
    </row>
    <row r="115" spans="1:23" ht="13.5" customHeight="1">
      <c r="A115" s="432"/>
      <c r="B115" s="432"/>
      <c r="C115" s="432"/>
      <c r="D115" s="411" t="s">
        <v>263</v>
      </c>
      <c r="E115" s="411" t="s">
        <v>263</v>
      </c>
      <c r="F115" s="58">
        <f t="shared" si="7"/>
        <v>0</v>
      </c>
      <c r="G115" s="436"/>
      <c r="H115" s="435"/>
      <c r="I115" s="437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6">
        <f>SUM(J115:U119)</f>
        <v>0</v>
      </c>
      <c r="W115" s="432"/>
    </row>
    <row r="116" spans="1:23" ht="13.5" customHeight="1">
      <c r="A116" s="432"/>
      <c r="B116" s="432"/>
      <c r="C116" s="432"/>
      <c r="D116" s="411"/>
      <c r="E116" s="411"/>
      <c r="F116" s="58">
        <f t="shared" si="7"/>
        <v>0</v>
      </c>
      <c r="G116" s="436"/>
      <c r="H116" s="435"/>
      <c r="I116" s="437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6"/>
      <c r="W116" s="432"/>
    </row>
    <row r="117" spans="1:23" ht="13.5" customHeight="1">
      <c r="A117" s="432"/>
      <c r="B117" s="432"/>
      <c r="C117" s="432"/>
      <c r="D117" s="411" t="s">
        <v>521</v>
      </c>
      <c r="E117" s="448" t="s">
        <v>522</v>
      </c>
      <c r="F117" s="58">
        <f t="shared" si="7"/>
        <v>0</v>
      </c>
      <c r="G117" s="436">
        <v>420</v>
      </c>
      <c r="H117" s="435">
        <v>420</v>
      </c>
      <c r="I117" s="437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73"/>
      <c r="V117" s="366">
        <f t="shared" si="6"/>
        <v>0</v>
      </c>
      <c r="W117" s="432"/>
    </row>
    <row r="118" spans="1:23" ht="13.5" customHeight="1">
      <c r="A118" s="432"/>
      <c r="B118" s="432"/>
      <c r="C118" s="432"/>
      <c r="D118" s="411" t="s">
        <v>264</v>
      </c>
      <c r="E118" s="411" t="s">
        <v>264</v>
      </c>
      <c r="F118" s="58">
        <f t="shared" si="7"/>
        <v>0</v>
      </c>
      <c r="G118" s="436"/>
      <c r="H118" s="435"/>
      <c r="I118" s="437"/>
      <c r="J118" s="365"/>
      <c r="K118" s="365"/>
      <c r="L118" s="365"/>
      <c r="M118" s="365"/>
      <c r="N118" s="365"/>
      <c r="O118" s="365"/>
      <c r="P118" s="365"/>
      <c r="Q118" s="365"/>
      <c r="R118" s="385"/>
      <c r="S118" s="365"/>
      <c r="T118" s="365"/>
      <c r="U118" s="365"/>
      <c r="V118" s="366">
        <f>SUM(J118:U121)</f>
        <v>0</v>
      </c>
      <c r="W118" s="432"/>
    </row>
    <row r="119" spans="1:23" ht="13.5" customHeight="1">
      <c r="A119" s="432"/>
      <c r="B119" s="432"/>
      <c r="C119" s="432"/>
      <c r="D119" s="450" t="s">
        <v>265</v>
      </c>
      <c r="E119" s="450" t="s">
        <v>265</v>
      </c>
      <c r="F119" s="58">
        <f t="shared" si="7"/>
        <v>0</v>
      </c>
      <c r="G119" s="451"/>
      <c r="H119" s="435"/>
      <c r="I119" s="452"/>
      <c r="J119" s="365"/>
      <c r="K119" s="365"/>
      <c r="L119" s="365"/>
      <c r="M119" s="365"/>
      <c r="N119" s="365"/>
      <c r="O119" s="365"/>
      <c r="P119" s="365"/>
      <c r="Q119" s="365"/>
      <c r="R119" s="385"/>
      <c r="S119" s="365"/>
      <c r="T119" s="365"/>
      <c r="U119" s="365"/>
      <c r="V119" s="366">
        <f>SUM(J119:U122)</f>
        <v>0</v>
      </c>
      <c r="W119" s="432"/>
    </row>
    <row r="120" spans="1:23" ht="13.5" customHeight="1">
      <c r="A120" s="432"/>
      <c r="B120" s="432"/>
      <c r="C120" s="432"/>
      <c r="D120" s="446"/>
      <c r="E120" s="433"/>
      <c r="F120" s="58">
        <f t="shared" si="7"/>
        <v>0</v>
      </c>
      <c r="G120" s="436"/>
      <c r="H120" s="435"/>
      <c r="I120" s="437"/>
      <c r="J120" s="365"/>
      <c r="K120" s="365"/>
      <c r="L120" s="365"/>
      <c r="M120" s="365"/>
      <c r="N120" s="365"/>
      <c r="O120" s="365"/>
      <c r="P120" s="365"/>
      <c r="Q120" s="365"/>
      <c r="R120" s="385"/>
      <c r="S120" s="365"/>
      <c r="T120" s="365"/>
      <c r="U120" s="365"/>
      <c r="V120" s="366">
        <f>SUM(J120:U123)</f>
        <v>0</v>
      </c>
      <c r="W120" s="432"/>
    </row>
    <row r="121" spans="1:23" ht="13.5" customHeight="1">
      <c r="A121" s="432"/>
      <c r="B121" s="432"/>
      <c r="C121" s="432"/>
      <c r="D121" s="450" t="s">
        <v>523</v>
      </c>
      <c r="E121" s="453" t="s">
        <v>524</v>
      </c>
      <c r="F121" s="58">
        <f t="shared" si="7"/>
        <v>0</v>
      </c>
      <c r="G121" s="436">
        <v>540</v>
      </c>
      <c r="H121" s="435">
        <v>540</v>
      </c>
      <c r="I121" s="437"/>
      <c r="J121" s="365"/>
      <c r="K121" s="365"/>
      <c r="L121" s="373"/>
      <c r="M121" s="373"/>
      <c r="N121" s="373"/>
      <c r="O121" s="373"/>
      <c r="P121" s="373"/>
      <c r="Q121" s="365"/>
      <c r="R121" s="372"/>
      <c r="S121" s="365"/>
      <c r="T121" s="365"/>
      <c r="U121" s="365"/>
      <c r="V121" s="366">
        <f t="shared" si="6"/>
        <v>0</v>
      </c>
      <c r="W121" s="447"/>
    </row>
    <row r="122" spans="1:23" ht="13.5" customHeight="1">
      <c r="A122" s="432"/>
      <c r="B122" s="432"/>
      <c r="C122" s="432"/>
      <c r="D122" s="450" t="s">
        <v>266</v>
      </c>
      <c r="E122" s="450" t="s">
        <v>266</v>
      </c>
      <c r="F122" s="58">
        <f t="shared" si="7"/>
        <v>0</v>
      </c>
      <c r="G122" s="454"/>
      <c r="H122" s="435"/>
      <c r="I122" s="45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6">
        <f t="shared" si="6"/>
        <v>0</v>
      </c>
      <c r="W122" s="447"/>
    </row>
    <row r="123" spans="1:23" ht="13.5" customHeight="1">
      <c r="A123" s="432"/>
      <c r="B123" s="432"/>
      <c r="C123" s="432"/>
      <c r="D123" s="450" t="s">
        <v>267</v>
      </c>
      <c r="E123" s="450" t="s">
        <v>525</v>
      </c>
      <c r="F123" s="58">
        <f t="shared" si="7"/>
        <v>0</v>
      </c>
      <c r="G123" s="436"/>
      <c r="H123" s="435"/>
      <c r="I123" s="437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6">
        <f t="shared" si="6"/>
        <v>0</v>
      </c>
      <c r="W123" s="432"/>
    </row>
    <row r="124" spans="1:23" ht="13.5" customHeight="1">
      <c r="A124" s="432"/>
      <c r="B124" s="432"/>
      <c r="C124" s="432"/>
      <c r="D124" s="446"/>
      <c r="E124" s="359"/>
      <c r="F124" s="58">
        <f t="shared" si="7"/>
        <v>0</v>
      </c>
      <c r="G124" s="436"/>
      <c r="H124" s="435"/>
      <c r="I124" s="437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6">
        <f t="shared" si="6"/>
        <v>0</v>
      </c>
      <c r="W124" s="432"/>
    </row>
    <row r="125" spans="1:23" ht="13.5" customHeight="1">
      <c r="A125" s="432"/>
      <c r="B125" s="432"/>
      <c r="C125" s="432"/>
      <c r="D125" s="411" t="s">
        <v>526</v>
      </c>
      <c r="E125" s="414" t="s">
        <v>527</v>
      </c>
      <c r="F125" s="58">
        <f t="shared" si="7"/>
        <v>-60</v>
      </c>
      <c r="G125" s="436">
        <v>3680</v>
      </c>
      <c r="H125" s="435">
        <v>3740</v>
      </c>
      <c r="I125" s="437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6">
        <f t="shared" si="6"/>
        <v>0</v>
      </c>
      <c r="W125" s="432"/>
    </row>
    <row r="126" spans="1:23" ht="13.5" customHeight="1">
      <c r="A126" s="432"/>
      <c r="B126" s="432"/>
      <c r="C126" s="432"/>
      <c r="D126" s="411" t="s">
        <v>528</v>
      </c>
      <c r="E126" s="411" t="s">
        <v>66</v>
      </c>
      <c r="F126" s="58">
        <f t="shared" si="7"/>
        <v>0</v>
      </c>
      <c r="G126" s="436"/>
      <c r="I126" s="437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6">
        <f t="shared" si="6"/>
        <v>0</v>
      </c>
      <c r="W126" s="432"/>
    </row>
    <row r="127" spans="1:23" ht="13.5" customHeight="1">
      <c r="A127" s="432"/>
      <c r="B127" s="432"/>
      <c r="C127" s="432"/>
      <c r="D127" s="411" t="s">
        <v>268</v>
      </c>
      <c r="E127" s="411" t="s">
        <v>268</v>
      </c>
      <c r="F127" s="58">
        <f t="shared" si="7"/>
        <v>0</v>
      </c>
      <c r="G127" s="451"/>
      <c r="H127" s="435"/>
      <c r="I127" s="452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6">
        <f t="shared" si="6"/>
        <v>0</v>
      </c>
      <c r="W127" s="432"/>
    </row>
    <row r="128" spans="1:23" ht="13.5" customHeight="1">
      <c r="A128" s="432"/>
      <c r="B128" s="432"/>
      <c r="C128" s="432"/>
      <c r="D128" s="411" t="s">
        <v>269</v>
      </c>
      <c r="E128" s="411" t="s">
        <v>269</v>
      </c>
      <c r="F128" s="58">
        <f t="shared" si="7"/>
        <v>0</v>
      </c>
      <c r="G128" s="436"/>
      <c r="H128" s="435"/>
      <c r="I128" s="437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6">
        <f t="shared" si="6"/>
        <v>0</v>
      </c>
      <c r="W128" s="432"/>
    </row>
    <row r="129" spans="1:23" ht="13.5">
      <c r="A129" s="432"/>
      <c r="B129" s="432"/>
      <c r="C129" s="432"/>
      <c r="D129" s="411"/>
      <c r="E129" s="411"/>
      <c r="F129" s="58">
        <f t="shared" si="7"/>
        <v>0</v>
      </c>
      <c r="G129" s="436"/>
      <c r="H129" s="435"/>
      <c r="I129" s="437"/>
      <c r="J129" s="373"/>
      <c r="K129" s="365"/>
      <c r="L129" s="365"/>
      <c r="M129" s="365"/>
      <c r="N129" s="373"/>
      <c r="O129" s="373"/>
      <c r="P129" s="365"/>
      <c r="Q129" s="365"/>
      <c r="R129" s="365"/>
      <c r="S129" s="365"/>
      <c r="T129" s="365"/>
      <c r="U129" s="365"/>
      <c r="V129" s="366">
        <f t="shared" si="6"/>
        <v>0</v>
      </c>
      <c r="W129" s="432"/>
    </row>
    <row r="130" spans="1:23" ht="14.25" customHeight="1">
      <c r="A130" s="432"/>
      <c r="B130" s="432"/>
      <c r="C130" s="432"/>
      <c r="D130" s="450" t="s">
        <v>529</v>
      </c>
      <c r="E130" s="453" t="s">
        <v>530</v>
      </c>
      <c r="F130" s="58">
        <f t="shared" si="7"/>
        <v>86</v>
      </c>
      <c r="G130" s="451">
        <v>300</v>
      </c>
      <c r="H130" s="435">
        <v>214</v>
      </c>
      <c r="I130" s="452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6">
        <f t="shared" si="6"/>
        <v>0</v>
      </c>
      <c r="W130" s="432"/>
    </row>
    <row r="131" spans="1:23" ht="14.25" customHeight="1">
      <c r="A131" s="432"/>
      <c r="B131" s="432"/>
      <c r="C131" s="432"/>
      <c r="D131" s="450" t="s">
        <v>531</v>
      </c>
      <c r="E131" s="450" t="s">
        <v>532</v>
      </c>
      <c r="F131" s="58">
        <f t="shared" si="7"/>
        <v>0</v>
      </c>
      <c r="G131" s="436"/>
      <c r="H131" s="435"/>
      <c r="I131" s="437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6">
        <f t="shared" si="6"/>
        <v>0</v>
      </c>
      <c r="W131" s="432"/>
    </row>
    <row r="132" spans="1:23" ht="14.25" customHeight="1">
      <c r="A132" s="432"/>
      <c r="B132" s="432"/>
      <c r="C132" s="432"/>
      <c r="D132" s="450" t="s">
        <v>533</v>
      </c>
      <c r="E132" s="450" t="s">
        <v>220</v>
      </c>
      <c r="F132" s="58">
        <f t="shared" si="7"/>
        <v>0</v>
      </c>
      <c r="G132" s="436"/>
      <c r="H132" s="435"/>
      <c r="I132" s="437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6">
        <f t="shared" si="6"/>
        <v>0</v>
      </c>
      <c r="W132" s="432"/>
    </row>
    <row r="133" spans="1:23" ht="13.5" customHeight="1">
      <c r="A133" s="432"/>
      <c r="B133" s="432"/>
      <c r="C133" s="432"/>
      <c r="D133" s="450"/>
      <c r="E133" s="450" t="s">
        <v>534</v>
      </c>
      <c r="F133" s="58">
        <f t="shared" si="7"/>
        <v>0</v>
      </c>
      <c r="G133" s="436"/>
      <c r="H133" s="435"/>
      <c r="I133" s="437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6">
        <f t="shared" si="6"/>
        <v>0</v>
      </c>
      <c r="W133" s="432"/>
    </row>
    <row r="134" spans="1:23" ht="13.5" customHeight="1">
      <c r="A134" s="432"/>
      <c r="B134" s="432"/>
      <c r="C134" s="432"/>
      <c r="D134" s="450"/>
      <c r="E134" s="450"/>
      <c r="F134" s="58">
        <f t="shared" si="7"/>
        <v>0</v>
      </c>
      <c r="G134" s="457"/>
      <c r="H134" s="435"/>
      <c r="I134" s="458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6">
        <f t="shared" si="6"/>
        <v>0</v>
      </c>
      <c r="W134" s="432"/>
    </row>
    <row r="135" spans="1:23" ht="13.5" customHeight="1">
      <c r="A135" s="432"/>
      <c r="B135" s="432"/>
      <c r="C135" s="432"/>
      <c r="D135" s="450" t="s">
        <v>535</v>
      </c>
      <c r="E135" s="453" t="s">
        <v>536</v>
      </c>
      <c r="F135" s="58">
        <f t="shared" si="7"/>
        <v>-30</v>
      </c>
      <c r="G135" s="451">
        <v>320</v>
      </c>
      <c r="H135" s="435">
        <v>350</v>
      </c>
      <c r="I135" s="452"/>
      <c r="J135" s="365"/>
      <c r="K135" s="365"/>
      <c r="L135" s="373"/>
      <c r="M135" s="365"/>
      <c r="N135" s="365"/>
      <c r="O135" s="365"/>
      <c r="P135" s="365"/>
      <c r="Q135" s="365"/>
      <c r="R135" s="365"/>
      <c r="S135" s="365"/>
      <c r="T135" s="365"/>
      <c r="U135" s="365"/>
      <c r="V135" s="366">
        <f t="shared" si="6"/>
        <v>0</v>
      </c>
      <c r="W135" s="432"/>
    </row>
    <row r="136" spans="1:23" ht="21" customHeight="1">
      <c r="A136" s="432"/>
      <c r="B136" s="432"/>
      <c r="C136" s="432"/>
      <c r="D136" s="450" t="s">
        <v>537</v>
      </c>
      <c r="E136" s="450" t="s">
        <v>270</v>
      </c>
      <c r="F136" s="58">
        <f t="shared" si="7"/>
        <v>0</v>
      </c>
      <c r="G136" s="436"/>
      <c r="H136" s="435"/>
      <c r="I136" s="437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6">
        <f t="shared" si="6"/>
        <v>0</v>
      </c>
      <c r="W136" s="432"/>
    </row>
    <row r="137" spans="1:23" ht="13.5" customHeight="1">
      <c r="A137" s="432"/>
      <c r="B137" s="432"/>
      <c r="C137" s="432"/>
      <c r="D137" s="450" t="s">
        <v>538</v>
      </c>
      <c r="E137" s="450" t="s">
        <v>539</v>
      </c>
      <c r="F137" s="58">
        <f t="shared" si="7"/>
        <v>0</v>
      </c>
      <c r="G137" s="436"/>
      <c r="H137" s="435"/>
      <c r="I137" s="437"/>
      <c r="J137" s="365"/>
      <c r="K137" s="365"/>
      <c r="L137" s="365"/>
      <c r="M137" s="365"/>
      <c r="N137" s="365"/>
      <c r="O137" s="365"/>
      <c r="P137" s="365"/>
      <c r="Q137" s="373"/>
      <c r="R137" s="365"/>
      <c r="S137" s="365"/>
      <c r="T137" s="365"/>
      <c r="U137" s="365"/>
      <c r="V137" s="366">
        <f t="shared" si="6"/>
        <v>0</v>
      </c>
      <c r="W137" s="432"/>
    </row>
    <row r="138" spans="1:23" ht="13.5" customHeight="1">
      <c r="A138" s="432"/>
      <c r="B138" s="432"/>
      <c r="C138" s="432"/>
      <c r="D138" s="418"/>
      <c r="E138" s="418"/>
      <c r="F138" s="58">
        <f t="shared" si="7"/>
        <v>0</v>
      </c>
      <c r="G138" s="434"/>
      <c r="H138" s="435"/>
      <c r="I138" s="43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6">
        <f>SUM(J138:U141)</f>
        <v>0</v>
      </c>
      <c r="W138" s="432"/>
    </row>
    <row r="139" spans="1:23" ht="13.5" customHeight="1">
      <c r="A139" s="432"/>
      <c r="B139" s="432"/>
      <c r="C139" s="432"/>
      <c r="D139" s="450" t="s">
        <v>540</v>
      </c>
      <c r="E139" s="453" t="s">
        <v>541</v>
      </c>
      <c r="F139" s="58">
        <f t="shared" si="7"/>
        <v>0</v>
      </c>
      <c r="G139" s="434">
        <v>200</v>
      </c>
      <c r="H139" s="435">
        <v>200</v>
      </c>
      <c r="I139" s="435"/>
      <c r="J139" s="365"/>
      <c r="K139" s="365"/>
      <c r="L139" s="365"/>
      <c r="M139" s="373"/>
      <c r="N139" s="365"/>
      <c r="O139" s="365"/>
      <c r="P139" s="373"/>
      <c r="Q139" s="365"/>
      <c r="R139" s="365"/>
      <c r="S139" s="365"/>
      <c r="T139" s="373"/>
      <c r="U139" s="365"/>
      <c r="V139" s="366">
        <f>SUM(J139:U141)</f>
        <v>0</v>
      </c>
      <c r="W139" s="432"/>
    </row>
    <row r="140" spans="1:23" ht="13.5" customHeight="1">
      <c r="A140" s="432"/>
      <c r="B140" s="432"/>
      <c r="C140" s="432"/>
      <c r="D140" s="450" t="s">
        <v>271</v>
      </c>
      <c r="E140" s="450" t="s">
        <v>221</v>
      </c>
      <c r="F140" s="58">
        <f t="shared" si="7"/>
        <v>0</v>
      </c>
      <c r="G140" s="459"/>
      <c r="H140" s="435"/>
      <c r="I140" s="435"/>
      <c r="J140" s="365"/>
      <c r="K140" s="365"/>
      <c r="L140" s="365"/>
      <c r="M140" s="373"/>
      <c r="N140" s="365"/>
      <c r="O140" s="365"/>
      <c r="P140" s="365"/>
      <c r="Q140" s="365"/>
      <c r="R140" s="365"/>
      <c r="S140" s="365"/>
      <c r="T140" s="365"/>
      <c r="U140" s="365"/>
      <c r="V140" s="366">
        <f>SUM(J140:U142)</f>
        <v>0</v>
      </c>
      <c r="W140" s="432"/>
    </row>
    <row r="141" spans="1:23" ht="13.5" customHeight="1">
      <c r="A141" s="432"/>
      <c r="B141" s="432"/>
      <c r="C141" s="432"/>
      <c r="D141" s="433"/>
      <c r="E141" s="433" t="s">
        <v>542</v>
      </c>
      <c r="F141" s="58">
        <f t="shared" si="7"/>
        <v>0</v>
      </c>
      <c r="G141" s="434">
        <v>0</v>
      </c>
      <c r="I141" s="435"/>
      <c r="J141" s="365"/>
      <c r="K141" s="365"/>
      <c r="L141" s="365"/>
      <c r="M141" s="373"/>
      <c r="N141" s="365"/>
      <c r="O141" s="365"/>
      <c r="P141" s="365"/>
      <c r="Q141" s="365"/>
      <c r="R141" s="365"/>
      <c r="S141" s="365"/>
      <c r="T141" s="365"/>
      <c r="U141" s="365"/>
      <c r="V141" s="366"/>
      <c r="W141" s="432"/>
    </row>
    <row r="142" spans="1:23" ht="30" customHeight="1">
      <c r="A142" s="963" t="s">
        <v>54</v>
      </c>
      <c r="B142" s="964"/>
      <c r="C142" s="964"/>
      <c r="D142" s="964"/>
      <c r="E142" s="965"/>
      <c r="F142" s="392">
        <f t="shared" si="7"/>
        <v>2711</v>
      </c>
      <c r="G142" s="391">
        <f aca="true" t="shared" si="8" ref="G142:V142">SUM(G100:G141)</f>
        <v>10245</v>
      </c>
      <c r="H142" s="392">
        <f t="shared" si="8"/>
        <v>7534</v>
      </c>
      <c r="I142" s="393">
        <f t="shared" si="8"/>
        <v>0</v>
      </c>
      <c r="J142" s="393">
        <f t="shared" si="8"/>
        <v>0</v>
      </c>
      <c r="K142" s="393">
        <f t="shared" si="8"/>
        <v>0</v>
      </c>
      <c r="L142" s="393">
        <f t="shared" si="8"/>
        <v>0</v>
      </c>
      <c r="M142" s="393">
        <f t="shared" si="8"/>
        <v>0</v>
      </c>
      <c r="N142" s="393">
        <f t="shared" si="8"/>
        <v>0</v>
      </c>
      <c r="O142" s="393">
        <f t="shared" si="8"/>
        <v>0</v>
      </c>
      <c r="P142" s="393">
        <f t="shared" si="8"/>
        <v>0</v>
      </c>
      <c r="Q142" s="393">
        <f t="shared" si="8"/>
        <v>0</v>
      </c>
      <c r="R142" s="393">
        <f t="shared" si="8"/>
        <v>0</v>
      </c>
      <c r="S142" s="393">
        <f t="shared" si="8"/>
        <v>0</v>
      </c>
      <c r="T142" s="393">
        <f t="shared" si="8"/>
        <v>0</v>
      </c>
      <c r="U142" s="393">
        <f t="shared" si="8"/>
        <v>0</v>
      </c>
      <c r="V142" s="393">
        <f t="shared" si="8"/>
        <v>0</v>
      </c>
      <c r="W142" s="394">
        <f>SUM(W102:W141)</f>
        <v>0</v>
      </c>
    </row>
    <row r="143" spans="1:23" ht="13.5" customHeight="1">
      <c r="A143" s="430"/>
      <c r="B143" s="430"/>
      <c r="C143" s="430"/>
      <c r="D143" s="431"/>
      <c r="E143" s="431"/>
      <c r="F143" s="353"/>
      <c r="G143" s="354"/>
      <c r="H143" s="353"/>
      <c r="I143" s="355"/>
      <c r="J143" s="356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430"/>
    </row>
    <row r="144" spans="1:23" ht="13.5" customHeight="1">
      <c r="A144" s="430"/>
      <c r="B144" s="430"/>
      <c r="C144" s="430"/>
      <c r="D144" s="431"/>
      <c r="E144" s="431"/>
      <c r="F144" s="353"/>
      <c r="G144" s="354"/>
      <c r="H144" s="353"/>
      <c r="I144" s="355"/>
      <c r="J144" s="356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430"/>
    </row>
    <row r="145" spans="1:23" ht="13.5" customHeight="1">
      <c r="A145" s="351" t="s">
        <v>192</v>
      </c>
      <c r="B145" s="351"/>
      <c r="C145" s="351"/>
      <c r="D145" s="351"/>
      <c r="E145" s="351"/>
      <c r="F145" s="353"/>
      <c r="G145" s="354"/>
      <c r="H145" s="353"/>
      <c r="I145" s="355"/>
      <c r="J145" s="356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8" t="s">
        <v>47</v>
      </c>
    </row>
    <row r="146" spans="1:26" s="187" customFormat="1" ht="13.5" customHeight="1">
      <c r="A146" s="847" t="s">
        <v>48</v>
      </c>
      <c r="B146" s="847"/>
      <c r="C146" s="847"/>
      <c r="D146" s="846" t="s">
        <v>985</v>
      </c>
      <c r="E146" s="847" t="s">
        <v>246</v>
      </c>
      <c r="F146" s="854" t="s">
        <v>7</v>
      </c>
      <c r="G146" s="672" t="s">
        <v>303</v>
      </c>
      <c r="H146" s="423" t="s">
        <v>247</v>
      </c>
      <c r="I146" s="685" t="s">
        <v>247</v>
      </c>
      <c r="J146" s="908" t="s">
        <v>0</v>
      </c>
      <c r="K146" s="908" t="s">
        <v>14</v>
      </c>
      <c r="L146" s="908" t="s">
        <v>15</v>
      </c>
      <c r="M146" s="908" t="s">
        <v>16</v>
      </c>
      <c r="N146" s="908" t="s">
        <v>17</v>
      </c>
      <c r="O146" s="908" t="s">
        <v>18</v>
      </c>
      <c r="P146" s="908" t="s">
        <v>19</v>
      </c>
      <c r="Q146" s="908" t="s">
        <v>20</v>
      </c>
      <c r="R146" s="908" t="s">
        <v>21</v>
      </c>
      <c r="S146" s="908" t="s">
        <v>22</v>
      </c>
      <c r="T146" s="908" t="s">
        <v>23</v>
      </c>
      <c r="U146" s="908" t="s">
        <v>24</v>
      </c>
      <c r="V146" s="942" t="s">
        <v>186</v>
      </c>
      <c r="W146" s="855" t="s">
        <v>181</v>
      </c>
      <c r="X146" s="688"/>
      <c r="Y146" s="688"/>
      <c r="Z146" s="688"/>
    </row>
    <row r="147" spans="1:26" s="187" customFormat="1" ht="13.5" customHeight="1">
      <c r="A147" s="694" t="s">
        <v>1</v>
      </c>
      <c r="B147" s="694" t="s">
        <v>2</v>
      </c>
      <c r="C147" s="694" t="s">
        <v>3</v>
      </c>
      <c r="D147" s="846"/>
      <c r="E147" s="847"/>
      <c r="F147" s="854"/>
      <c r="G147" s="674" t="s">
        <v>4</v>
      </c>
      <c r="H147" s="675" t="s">
        <v>4</v>
      </c>
      <c r="I147" s="675" t="s">
        <v>5</v>
      </c>
      <c r="J147" s="909"/>
      <c r="K147" s="909"/>
      <c r="L147" s="909"/>
      <c r="M147" s="909"/>
      <c r="N147" s="909"/>
      <c r="O147" s="909"/>
      <c r="P147" s="909"/>
      <c r="Q147" s="909"/>
      <c r="R147" s="909"/>
      <c r="S147" s="909"/>
      <c r="T147" s="909"/>
      <c r="U147" s="909"/>
      <c r="V147" s="942"/>
      <c r="W147" s="856"/>
      <c r="X147" s="688"/>
      <c r="Y147" s="688"/>
      <c r="Z147" s="688"/>
    </row>
    <row r="148" spans="1:23" ht="13.5" customHeight="1">
      <c r="A148" s="460"/>
      <c r="B148" s="460"/>
      <c r="C148" s="460" t="s">
        <v>68</v>
      </c>
      <c r="D148" s="461" t="s">
        <v>543</v>
      </c>
      <c r="E148" s="405" t="s">
        <v>544</v>
      </c>
      <c r="F148" s="58">
        <v>5</v>
      </c>
      <c r="G148" s="462">
        <v>85</v>
      </c>
      <c r="H148" s="463">
        <v>80</v>
      </c>
      <c r="I148" s="463">
        <v>0</v>
      </c>
      <c r="J148" s="365"/>
      <c r="K148" s="365"/>
      <c r="L148" s="365"/>
      <c r="M148" s="373"/>
      <c r="N148" s="365"/>
      <c r="O148" s="365"/>
      <c r="P148" s="365"/>
      <c r="Q148" s="365"/>
      <c r="R148" s="365"/>
      <c r="S148" s="365"/>
      <c r="T148" s="365"/>
      <c r="U148" s="365"/>
      <c r="V148" s="366">
        <f aca="true" t="shared" si="9" ref="V148:V164">SUM(J148:U151)</f>
        <v>0</v>
      </c>
      <c r="W148" s="432"/>
    </row>
    <row r="149" spans="1:23" ht="13.5" customHeight="1">
      <c r="A149" s="432"/>
      <c r="B149" s="432"/>
      <c r="C149" s="432"/>
      <c r="D149" s="411" t="s">
        <v>545</v>
      </c>
      <c r="E149" s="411" t="s">
        <v>546</v>
      </c>
      <c r="F149" s="58"/>
      <c r="G149" s="434"/>
      <c r="H149" s="435"/>
      <c r="I149" s="435"/>
      <c r="J149" s="365"/>
      <c r="K149" s="365"/>
      <c r="L149" s="365"/>
      <c r="M149" s="373"/>
      <c r="N149" s="365"/>
      <c r="O149" s="365"/>
      <c r="P149" s="365"/>
      <c r="Q149" s="365"/>
      <c r="R149" s="365"/>
      <c r="S149" s="365"/>
      <c r="T149" s="365"/>
      <c r="U149" s="365"/>
      <c r="V149" s="366">
        <f t="shared" si="9"/>
        <v>0</v>
      </c>
      <c r="W149" s="432"/>
    </row>
    <row r="150" spans="1:23" ht="13.5" customHeight="1">
      <c r="A150" s="432"/>
      <c r="B150" s="432"/>
      <c r="C150" s="432"/>
      <c r="D150" s="411"/>
      <c r="E150" s="411"/>
      <c r="F150" s="58"/>
      <c r="G150" s="434"/>
      <c r="H150" s="435"/>
      <c r="I150" s="435"/>
      <c r="J150" s="365"/>
      <c r="K150" s="365"/>
      <c r="L150" s="365"/>
      <c r="M150" s="373"/>
      <c r="N150" s="365"/>
      <c r="O150" s="365"/>
      <c r="P150" s="365"/>
      <c r="Q150" s="365"/>
      <c r="R150" s="365"/>
      <c r="S150" s="365"/>
      <c r="T150" s="365"/>
      <c r="U150" s="365"/>
      <c r="V150" s="366">
        <f>SUM(J150:U152)</f>
        <v>0</v>
      </c>
      <c r="W150" s="432"/>
    </row>
    <row r="151" spans="1:23" ht="13.5" customHeight="1">
      <c r="A151" s="432"/>
      <c r="B151" s="432"/>
      <c r="C151" s="432"/>
      <c r="D151" s="411" t="s">
        <v>547</v>
      </c>
      <c r="E151" s="414" t="s">
        <v>548</v>
      </c>
      <c r="F151" s="58"/>
      <c r="G151" s="434">
        <v>270</v>
      </c>
      <c r="H151" s="435">
        <v>270</v>
      </c>
      <c r="I151" s="435"/>
      <c r="J151" s="365"/>
      <c r="K151" s="365"/>
      <c r="L151" s="365"/>
      <c r="M151" s="373"/>
      <c r="N151" s="365"/>
      <c r="O151" s="365"/>
      <c r="P151" s="365"/>
      <c r="Q151" s="365"/>
      <c r="R151" s="365"/>
      <c r="S151" s="365"/>
      <c r="T151" s="365"/>
      <c r="U151" s="365"/>
      <c r="V151" s="366">
        <f>SUM(J151:U152)</f>
        <v>0</v>
      </c>
      <c r="W151" s="432"/>
    </row>
    <row r="152" spans="1:23" ht="13.5" customHeight="1">
      <c r="A152" s="432"/>
      <c r="B152" s="432"/>
      <c r="C152" s="432"/>
      <c r="D152" s="411" t="s">
        <v>272</v>
      </c>
      <c r="E152" s="411" t="s">
        <v>549</v>
      </c>
      <c r="F152" s="58"/>
      <c r="G152" s="434"/>
      <c r="H152" s="435"/>
      <c r="I152" s="435"/>
      <c r="J152" s="365"/>
      <c r="K152" s="365"/>
      <c r="L152" s="365"/>
      <c r="M152" s="373"/>
      <c r="N152" s="365"/>
      <c r="O152" s="365"/>
      <c r="P152" s="365"/>
      <c r="Q152" s="365"/>
      <c r="R152" s="365"/>
      <c r="S152" s="365"/>
      <c r="T152" s="365"/>
      <c r="U152" s="365"/>
      <c r="V152" s="366">
        <f>SUM(J152:U152)</f>
        <v>0</v>
      </c>
      <c r="W152" s="432"/>
    </row>
    <row r="153" spans="1:23" ht="13.5" customHeight="1">
      <c r="A153" s="432"/>
      <c r="B153" s="432"/>
      <c r="C153" s="432"/>
      <c r="D153" s="411" t="s">
        <v>550</v>
      </c>
      <c r="E153" s="414" t="s">
        <v>491</v>
      </c>
      <c r="F153" s="58">
        <v>1</v>
      </c>
      <c r="G153" s="434">
        <v>40</v>
      </c>
      <c r="H153" s="435">
        <v>39</v>
      </c>
      <c r="I153" s="435"/>
      <c r="J153" s="365"/>
      <c r="K153" s="365"/>
      <c r="L153" s="365"/>
      <c r="M153" s="373"/>
      <c r="N153" s="365"/>
      <c r="O153" s="365"/>
      <c r="P153" s="365"/>
      <c r="Q153" s="365"/>
      <c r="R153" s="365"/>
      <c r="S153" s="365"/>
      <c r="T153" s="365"/>
      <c r="U153" s="365"/>
      <c r="V153" s="366">
        <f t="shared" si="9"/>
        <v>0</v>
      </c>
      <c r="W153" s="432"/>
    </row>
    <row r="154" spans="1:23" ht="13.5" customHeight="1">
      <c r="A154" s="432"/>
      <c r="B154" s="432"/>
      <c r="C154" s="432"/>
      <c r="D154" s="411" t="s">
        <v>551</v>
      </c>
      <c r="E154" s="411" t="s">
        <v>542</v>
      </c>
      <c r="F154" s="58"/>
      <c r="G154" s="434"/>
      <c r="H154" s="435"/>
      <c r="I154" s="435"/>
      <c r="J154" s="365"/>
      <c r="K154" s="365"/>
      <c r="L154" s="365"/>
      <c r="M154" s="373"/>
      <c r="N154" s="365"/>
      <c r="O154" s="365"/>
      <c r="P154" s="365"/>
      <c r="Q154" s="365"/>
      <c r="R154" s="365"/>
      <c r="S154" s="365"/>
      <c r="T154" s="365"/>
      <c r="U154" s="365"/>
      <c r="V154" s="366">
        <f t="shared" si="9"/>
        <v>0</v>
      </c>
      <c r="W154" s="432"/>
    </row>
    <row r="155" spans="1:23" ht="13.5" customHeight="1">
      <c r="A155" s="432"/>
      <c r="B155" s="432"/>
      <c r="C155" s="432"/>
      <c r="D155" s="418"/>
      <c r="E155" s="418"/>
      <c r="F155" s="58"/>
      <c r="G155" s="434"/>
      <c r="H155" s="435"/>
      <c r="I155" s="435"/>
      <c r="J155" s="365"/>
      <c r="K155" s="365"/>
      <c r="L155" s="365"/>
      <c r="M155" s="373"/>
      <c r="N155" s="365"/>
      <c r="O155" s="365"/>
      <c r="P155" s="365"/>
      <c r="Q155" s="365"/>
      <c r="R155" s="365"/>
      <c r="S155" s="365"/>
      <c r="T155" s="365"/>
      <c r="U155" s="365"/>
      <c r="V155" s="366">
        <f>SUM(J155:U157)</f>
        <v>0</v>
      </c>
      <c r="W155" s="432"/>
    </row>
    <row r="156" spans="1:23" ht="13.5" customHeight="1">
      <c r="A156" s="432"/>
      <c r="B156" s="432"/>
      <c r="C156" s="432"/>
      <c r="D156" s="411" t="s">
        <v>552</v>
      </c>
      <c r="E156" s="414" t="s">
        <v>553</v>
      </c>
      <c r="F156" s="58">
        <v>30</v>
      </c>
      <c r="G156" s="434">
        <v>300</v>
      </c>
      <c r="H156" s="435">
        <v>270</v>
      </c>
      <c r="I156" s="435"/>
      <c r="J156" s="365"/>
      <c r="K156" s="365"/>
      <c r="L156" s="365"/>
      <c r="M156" s="373"/>
      <c r="N156" s="365"/>
      <c r="O156" s="365"/>
      <c r="P156" s="365"/>
      <c r="Q156" s="365"/>
      <c r="R156" s="365"/>
      <c r="S156" s="365"/>
      <c r="T156" s="365"/>
      <c r="U156" s="365"/>
      <c r="V156" s="366">
        <f>SUM(J156:U158)</f>
        <v>0</v>
      </c>
      <c r="W156" s="432"/>
    </row>
    <row r="157" spans="1:23" ht="13.5" customHeight="1">
      <c r="A157" s="432"/>
      <c r="B157" s="432"/>
      <c r="C157" s="432"/>
      <c r="D157" s="411" t="s">
        <v>554</v>
      </c>
      <c r="E157" s="411" t="s">
        <v>272</v>
      </c>
      <c r="F157" s="58"/>
      <c r="G157" s="434"/>
      <c r="H157" s="435"/>
      <c r="I157" s="435"/>
      <c r="J157" s="365"/>
      <c r="K157" s="365"/>
      <c r="L157" s="365"/>
      <c r="M157" s="373"/>
      <c r="N157" s="365"/>
      <c r="O157" s="365"/>
      <c r="P157" s="365"/>
      <c r="Q157" s="365"/>
      <c r="R157" s="365"/>
      <c r="S157" s="365"/>
      <c r="T157" s="365"/>
      <c r="U157" s="365"/>
      <c r="V157" s="366">
        <f>SUM(J157:U159)</f>
        <v>0</v>
      </c>
      <c r="W157" s="432"/>
    </row>
    <row r="158" spans="1:23" ht="13.5" customHeight="1">
      <c r="A158" s="432"/>
      <c r="B158" s="432"/>
      <c r="C158" s="432"/>
      <c r="D158" s="418"/>
      <c r="E158" s="418"/>
      <c r="F158" s="58"/>
      <c r="G158" s="434"/>
      <c r="H158" s="435"/>
      <c r="I158" s="435"/>
      <c r="J158" s="365"/>
      <c r="K158" s="365"/>
      <c r="L158" s="365"/>
      <c r="M158" s="373"/>
      <c r="N158" s="365"/>
      <c r="O158" s="365"/>
      <c r="P158" s="365"/>
      <c r="Q158" s="365"/>
      <c r="R158" s="365"/>
      <c r="S158" s="365"/>
      <c r="T158" s="365"/>
      <c r="U158" s="365"/>
      <c r="V158" s="366">
        <f t="shared" si="9"/>
        <v>0</v>
      </c>
      <c r="W158" s="432"/>
    </row>
    <row r="159" spans="1:23" ht="13.5" customHeight="1">
      <c r="A159" s="432"/>
      <c r="B159" s="432"/>
      <c r="C159" s="432"/>
      <c r="D159" s="411" t="s">
        <v>555</v>
      </c>
      <c r="E159" s="414" t="s">
        <v>556</v>
      </c>
      <c r="F159" s="58">
        <v>-50</v>
      </c>
      <c r="G159" s="434">
        <v>120</v>
      </c>
      <c r="H159" s="435">
        <v>170</v>
      </c>
      <c r="I159" s="435"/>
      <c r="J159" s="365"/>
      <c r="K159" s="365"/>
      <c r="L159" s="365"/>
      <c r="M159" s="373"/>
      <c r="N159" s="365"/>
      <c r="O159" s="365"/>
      <c r="P159" s="365"/>
      <c r="Q159" s="365"/>
      <c r="R159" s="365"/>
      <c r="S159" s="365"/>
      <c r="T159" s="365"/>
      <c r="U159" s="365"/>
      <c r="V159" s="366">
        <f t="shared" si="9"/>
        <v>0</v>
      </c>
      <c r="W159" s="432"/>
    </row>
    <row r="160" spans="1:23" ht="13.5" customHeight="1">
      <c r="A160" s="432"/>
      <c r="B160" s="432"/>
      <c r="C160" s="432"/>
      <c r="D160" s="411" t="s">
        <v>557</v>
      </c>
      <c r="E160" s="411" t="s">
        <v>558</v>
      </c>
      <c r="F160" s="58"/>
      <c r="G160" s="434"/>
      <c r="H160" s="435"/>
      <c r="I160" s="435"/>
      <c r="J160" s="365"/>
      <c r="K160" s="365"/>
      <c r="L160" s="365"/>
      <c r="M160" s="373"/>
      <c r="N160" s="365"/>
      <c r="O160" s="365"/>
      <c r="P160" s="365"/>
      <c r="Q160" s="365"/>
      <c r="R160" s="365"/>
      <c r="S160" s="365"/>
      <c r="T160" s="365"/>
      <c r="U160" s="365"/>
      <c r="V160" s="366">
        <f t="shared" si="9"/>
        <v>0</v>
      </c>
      <c r="W160" s="432"/>
    </row>
    <row r="161" spans="1:23" ht="13.5" customHeight="1">
      <c r="A161" s="432"/>
      <c r="B161" s="432"/>
      <c r="C161" s="432"/>
      <c r="D161" s="411" t="s">
        <v>559</v>
      </c>
      <c r="E161" s="411"/>
      <c r="F161" s="58"/>
      <c r="G161" s="434"/>
      <c r="H161" s="435"/>
      <c r="I161" s="435"/>
      <c r="J161" s="365"/>
      <c r="K161" s="365"/>
      <c r="L161" s="365"/>
      <c r="M161" s="373"/>
      <c r="N161" s="365"/>
      <c r="O161" s="365"/>
      <c r="P161" s="365"/>
      <c r="Q161" s="365"/>
      <c r="R161" s="365"/>
      <c r="S161" s="365"/>
      <c r="T161" s="365"/>
      <c r="U161" s="365"/>
      <c r="V161" s="366">
        <f t="shared" si="9"/>
        <v>0</v>
      </c>
      <c r="W161" s="432"/>
    </row>
    <row r="162" spans="1:23" ht="13.5" customHeight="1">
      <c r="A162" s="432"/>
      <c r="B162" s="432"/>
      <c r="C162" s="432"/>
      <c r="D162" s="418"/>
      <c r="E162" s="418"/>
      <c r="F162" s="58"/>
      <c r="G162" s="434"/>
      <c r="H162" s="435"/>
      <c r="I162" s="435"/>
      <c r="J162" s="365"/>
      <c r="K162" s="365"/>
      <c r="L162" s="365"/>
      <c r="M162" s="373"/>
      <c r="N162" s="365"/>
      <c r="O162" s="365"/>
      <c r="P162" s="365"/>
      <c r="Q162" s="365"/>
      <c r="R162" s="365"/>
      <c r="S162" s="365"/>
      <c r="T162" s="365"/>
      <c r="U162" s="365"/>
      <c r="V162" s="366">
        <f t="shared" si="9"/>
        <v>0</v>
      </c>
      <c r="W162" s="432"/>
    </row>
    <row r="163" spans="1:23" ht="13.5" customHeight="1">
      <c r="A163" s="432"/>
      <c r="B163" s="432"/>
      <c r="C163" s="432"/>
      <c r="D163" s="411" t="s">
        <v>560</v>
      </c>
      <c r="E163" s="414" t="s">
        <v>273</v>
      </c>
      <c r="F163" s="58">
        <f>G163-H163</f>
        <v>0</v>
      </c>
      <c r="G163" s="434">
        <v>200</v>
      </c>
      <c r="H163" s="435">
        <v>200</v>
      </c>
      <c r="I163" s="435"/>
      <c r="J163" s="365"/>
      <c r="K163" s="365"/>
      <c r="L163" s="365"/>
      <c r="M163" s="373"/>
      <c r="N163" s="365"/>
      <c r="O163" s="365"/>
      <c r="P163" s="365"/>
      <c r="Q163" s="365"/>
      <c r="R163" s="365"/>
      <c r="S163" s="365"/>
      <c r="T163" s="365"/>
      <c r="U163" s="365"/>
      <c r="V163" s="366">
        <f t="shared" si="9"/>
        <v>0</v>
      </c>
      <c r="W163" s="432"/>
    </row>
    <row r="164" spans="1:23" ht="13.5" customHeight="1">
      <c r="A164" s="432"/>
      <c r="B164" s="432"/>
      <c r="C164" s="432"/>
      <c r="D164" s="411" t="s">
        <v>274</v>
      </c>
      <c r="E164" s="411" t="s">
        <v>500</v>
      </c>
      <c r="F164" s="58"/>
      <c r="G164" s="434"/>
      <c r="H164" s="435"/>
      <c r="I164" s="435"/>
      <c r="J164" s="365"/>
      <c r="K164" s="365"/>
      <c r="L164" s="365"/>
      <c r="M164" s="373"/>
      <c r="N164" s="365"/>
      <c r="O164" s="365"/>
      <c r="P164" s="365"/>
      <c r="Q164" s="365"/>
      <c r="R164" s="365"/>
      <c r="S164" s="365"/>
      <c r="T164" s="365"/>
      <c r="U164" s="365"/>
      <c r="V164" s="366">
        <f t="shared" si="9"/>
        <v>0</v>
      </c>
      <c r="W164" s="432"/>
    </row>
    <row r="165" spans="1:23" ht="13.5" customHeight="1">
      <c r="A165" s="432"/>
      <c r="B165" s="432"/>
      <c r="C165" s="432"/>
      <c r="D165" s="418"/>
      <c r="E165" s="418"/>
      <c r="F165" s="58"/>
      <c r="G165" s="434"/>
      <c r="H165" s="435"/>
      <c r="I165" s="435"/>
      <c r="J165" s="365"/>
      <c r="K165" s="365"/>
      <c r="L165" s="365"/>
      <c r="M165" s="373"/>
      <c r="N165" s="365"/>
      <c r="O165" s="365"/>
      <c r="P165" s="365"/>
      <c r="Q165" s="365"/>
      <c r="R165" s="365"/>
      <c r="S165" s="365"/>
      <c r="T165" s="365"/>
      <c r="U165" s="365"/>
      <c r="V165" s="366">
        <f>SUM(J165:U177)</f>
        <v>0</v>
      </c>
      <c r="W165" s="432"/>
    </row>
    <row r="166" spans="1:23" ht="13.5" customHeight="1">
      <c r="A166" s="432"/>
      <c r="B166" s="432"/>
      <c r="C166" s="432"/>
      <c r="D166" s="411" t="s">
        <v>561</v>
      </c>
      <c r="E166" s="414" t="s">
        <v>562</v>
      </c>
      <c r="F166" s="58">
        <f>G166-H166</f>
        <v>-60</v>
      </c>
      <c r="G166" s="434">
        <v>540</v>
      </c>
      <c r="H166" s="435">
        <v>600</v>
      </c>
      <c r="I166" s="435"/>
      <c r="J166" s="365"/>
      <c r="K166" s="365"/>
      <c r="L166" s="365"/>
      <c r="M166" s="373"/>
      <c r="N166" s="365"/>
      <c r="O166" s="365"/>
      <c r="P166" s="365"/>
      <c r="Q166" s="365"/>
      <c r="R166" s="365"/>
      <c r="S166" s="365"/>
      <c r="T166" s="365"/>
      <c r="U166" s="365"/>
      <c r="V166" s="366">
        <f>SUM(J166:U177)</f>
        <v>0</v>
      </c>
      <c r="W166" s="432"/>
    </row>
    <row r="167" spans="1:23" ht="13.5" customHeight="1">
      <c r="A167" s="432"/>
      <c r="B167" s="432"/>
      <c r="C167" s="432"/>
      <c r="D167" s="411" t="s">
        <v>563</v>
      </c>
      <c r="E167" s="411" t="s">
        <v>275</v>
      </c>
      <c r="F167" s="58"/>
      <c r="G167" s="434"/>
      <c r="H167" s="435"/>
      <c r="I167" s="435"/>
      <c r="J167" s="365"/>
      <c r="K167" s="365"/>
      <c r="L167" s="365"/>
      <c r="M167" s="373"/>
      <c r="N167" s="365"/>
      <c r="O167" s="365"/>
      <c r="P167" s="365"/>
      <c r="Q167" s="365"/>
      <c r="R167" s="365"/>
      <c r="S167" s="365"/>
      <c r="T167" s="365"/>
      <c r="U167" s="365"/>
      <c r="V167" s="366">
        <f>SUM(J167:U177)</f>
        <v>0</v>
      </c>
      <c r="W167" s="432"/>
    </row>
    <row r="168" spans="1:23" ht="13.5" customHeight="1">
      <c r="A168" s="432"/>
      <c r="B168" s="432"/>
      <c r="C168" s="432"/>
      <c r="D168" s="418"/>
      <c r="E168" s="418"/>
      <c r="F168" s="58"/>
      <c r="G168" s="434"/>
      <c r="H168" s="435"/>
      <c r="I168" s="435"/>
      <c r="J168" s="365"/>
      <c r="K168" s="365"/>
      <c r="L168" s="365"/>
      <c r="M168" s="373"/>
      <c r="N168" s="365"/>
      <c r="O168" s="365"/>
      <c r="P168" s="365"/>
      <c r="Q168" s="365"/>
      <c r="R168" s="365"/>
      <c r="S168" s="365"/>
      <c r="T168" s="365"/>
      <c r="U168" s="365"/>
      <c r="V168" s="366"/>
      <c r="W168" s="432"/>
    </row>
    <row r="169" spans="1:23" ht="13.5" customHeight="1">
      <c r="A169" s="432"/>
      <c r="B169" s="432"/>
      <c r="C169" s="432"/>
      <c r="D169" s="411" t="s">
        <v>564</v>
      </c>
      <c r="E169" s="414" t="s">
        <v>565</v>
      </c>
      <c r="F169" s="58">
        <f>G169-H169</f>
        <v>0</v>
      </c>
      <c r="G169" s="434">
        <v>80</v>
      </c>
      <c r="H169" s="435">
        <v>80</v>
      </c>
      <c r="I169" s="435"/>
      <c r="J169" s="365"/>
      <c r="K169" s="365"/>
      <c r="L169" s="365"/>
      <c r="M169" s="373"/>
      <c r="N169" s="365"/>
      <c r="O169" s="365"/>
      <c r="P169" s="365"/>
      <c r="Q169" s="365"/>
      <c r="R169" s="365"/>
      <c r="S169" s="365"/>
      <c r="T169" s="365"/>
      <c r="U169" s="365"/>
      <c r="V169" s="366"/>
      <c r="W169" s="432"/>
    </row>
    <row r="170" spans="1:23" ht="13.5" customHeight="1">
      <c r="A170" s="432"/>
      <c r="B170" s="432"/>
      <c r="C170" s="432"/>
      <c r="D170" s="411" t="s">
        <v>276</v>
      </c>
      <c r="E170" s="411" t="s">
        <v>566</v>
      </c>
      <c r="F170" s="58"/>
      <c r="G170" s="434"/>
      <c r="H170" s="435"/>
      <c r="I170" s="435"/>
      <c r="J170" s="365"/>
      <c r="K170" s="365"/>
      <c r="L170" s="365"/>
      <c r="M170" s="373"/>
      <c r="N170" s="365"/>
      <c r="O170" s="365"/>
      <c r="P170" s="365"/>
      <c r="Q170" s="365"/>
      <c r="R170" s="365"/>
      <c r="S170" s="365"/>
      <c r="T170" s="365"/>
      <c r="U170" s="365"/>
      <c r="V170" s="366"/>
      <c r="W170" s="432"/>
    </row>
    <row r="171" spans="1:23" ht="13.5" customHeight="1">
      <c r="A171" s="432"/>
      <c r="B171" s="432"/>
      <c r="C171" s="432"/>
      <c r="D171" s="411"/>
      <c r="E171" s="411"/>
      <c r="F171" s="58"/>
      <c r="G171" s="434"/>
      <c r="H171" s="435"/>
      <c r="I171" s="435"/>
      <c r="J171" s="365"/>
      <c r="K171" s="365"/>
      <c r="L171" s="365"/>
      <c r="M171" s="373"/>
      <c r="N171" s="365"/>
      <c r="O171" s="365"/>
      <c r="P171" s="365"/>
      <c r="Q171" s="365"/>
      <c r="R171" s="365"/>
      <c r="S171" s="365"/>
      <c r="T171" s="365"/>
      <c r="U171" s="365"/>
      <c r="V171" s="366"/>
      <c r="W171" s="432"/>
    </row>
    <row r="172" spans="1:23" ht="13.5" customHeight="1">
      <c r="A172" s="432"/>
      <c r="B172" s="432"/>
      <c r="C172" s="432"/>
      <c r="D172" s="421" t="s">
        <v>567</v>
      </c>
      <c r="E172" s="420" t="s">
        <v>568</v>
      </c>
      <c r="F172" s="58"/>
      <c r="G172" s="434">
        <v>60</v>
      </c>
      <c r="H172" s="435">
        <v>60</v>
      </c>
      <c r="I172" s="435"/>
      <c r="J172" s="365"/>
      <c r="K172" s="365"/>
      <c r="L172" s="365"/>
      <c r="M172" s="373"/>
      <c r="N172" s="365"/>
      <c r="O172" s="365"/>
      <c r="P172" s="365"/>
      <c r="Q172" s="365"/>
      <c r="R172" s="365"/>
      <c r="S172" s="365"/>
      <c r="T172" s="365"/>
      <c r="U172" s="365"/>
      <c r="V172" s="366"/>
      <c r="W172" s="432"/>
    </row>
    <row r="173" spans="1:23" ht="13.5" customHeight="1">
      <c r="A173" s="432"/>
      <c r="B173" s="432"/>
      <c r="C173" s="432"/>
      <c r="D173" s="421" t="s">
        <v>569</v>
      </c>
      <c r="E173" s="421" t="s">
        <v>569</v>
      </c>
      <c r="F173" s="58">
        <f>G173-H173</f>
        <v>0</v>
      </c>
      <c r="G173" s="434"/>
      <c r="H173" s="435"/>
      <c r="I173" s="435"/>
      <c r="J173" s="365"/>
      <c r="K173" s="365"/>
      <c r="L173" s="365"/>
      <c r="M173" s="373"/>
      <c r="N173" s="365"/>
      <c r="O173" s="365"/>
      <c r="P173" s="365"/>
      <c r="Q173" s="365"/>
      <c r="R173" s="365"/>
      <c r="S173" s="365"/>
      <c r="T173" s="365"/>
      <c r="U173" s="365"/>
      <c r="V173" s="366"/>
      <c r="W173" s="432"/>
    </row>
    <row r="174" spans="1:23" ht="13.5" customHeight="1">
      <c r="A174" s="432"/>
      <c r="B174" s="432"/>
      <c r="C174" s="432"/>
      <c r="D174" s="421" t="s">
        <v>495</v>
      </c>
      <c r="E174" s="421" t="s">
        <v>495</v>
      </c>
      <c r="F174" s="58"/>
      <c r="G174" s="434"/>
      <c r="H174" s="435"/>
      <c r="I174" s="435"/>
      <c r="J174" s="365"/>
      <c r="K174" s="365"/>
      <c r="L174" s="365"/>
      <c r="M174" s="373"/>
      <c r="N174" s="365"/>
      <c r="O174" s="365"/>
      <c r="P174" s="365"/>
      <c r="Q174" s="365"/>
      <c r="R174" s="365"/>
      <c r="S174" s="365"/>
      <c r="T174" s="365"/>
      <c r="U174" s="365"/>
      <c r="V174" s="366"/>
      <c r="W174" s="432"/>
    </row>
    <row r="175" spans="1:23" ht="13.5" customHeight="1">
      <c r="A175" s="432"/>
      <c r="B175" s="432"/>
      <c r="C175" s="432"/>
      <c r="D175" s="421"/>
      <c r="E175" s="421"/>
      <c r="F175" s="58"/>
      <c r="G175" s="434"/>
      <c r="H175" s="435"/>
      <c r="I175" s="435"/>
      <c r="J175" s="365"/>
      <c r="K175" s="365"/>
      <c r="L175" s="365"/>
      <c r="M175" s="373"/>
      <c r="N175" s="365"/>
      <c r="O175" s="365"/>
      <c r="P175" s="365"/>
      <c r="Q175" s="365"/>
      <c r="R175" s="365"/>
      <c r="S175" s="365"/>
      <c r="T175" s="365"/>
      <c r="U175" s="365"/>
      <c r="V175" s="366"/>
      <c r="W175" s="432"/>
    </row>
    <row r="176" spans="1:23" ht="13.5" customHeight="1">
      <c r="A176" s="432"/>
      <c r="B176" s="432"/>
      <c r="C176" s="432"/>
      <c r="D176" s="421" t="s">
        <v>570</v>
      </c>
      <c r="E176" s="420" t="s">
        <v>571</v>
      </c>
      <c r="F176" s="58">
        <v>-10</v>
      </c>
      <c r="G176" s="434">
        <v>60</v>
      </c>
      <c r="H176" s="435">
        <v>70</v>
      </c>
      <c r="I176" s="435"/>
      <c r="J176" s="365"/>
      <c r="K176" s="365"/>
      <c r="L176" s="365"/>
      <c r="M176" s="373"/>
      <c r="N176" s="365"/>
      <c r="O176" s="365"/>
      <c r="P176" s="365"/>
      <c r="Q176" s="365"/>
      <c r="R176" s="365"/>
      <c r="S176" s="365"/>
      <c r="T176" s="365"/>
      <c r="U176" s="365"/>
      <c r="V176" s="366"/>
      <c r="W176" s="432"/>
    </row>
    <row r="177" spans="1:23" ht="13.5" customHeight="1">
      <c r="A177" s="432"/>
      <c r="B177" s="432"/>
      <c r="C177" s="432"/>
      <c r="D177" s="421" t="s">
        <v>572</v>
      </c>
      <c r="E177" s="421" t="s">
        <v>573</v>
      </c>
      <c r="F177" s="464"/>
      <c r="G177" s="434"/>
      <c r="H177" s="435"/>
      <c r="I177" s="435"/>
      <c r="J177" s="365"/>
      <c r="K177" s="365"/>
      <c r="L177" s="365"/>
      <c r="M177" s="373"/>
      <c r="N177" s="365"/>
      <c r="O177" s="365"/>
      <c r="P177" s="365"/>
      <c r="Q177" s="365"/>
      <c r="R177" s="365"/>
      <c r="S177" s="365"/>
      <c r="T177" s="365"/>
      <c r="U177" s="365"/>
      <c r="V177" s="366">
        <f>SUM(J177:U177)</f>
        <v>0</v>
      </c>
      <c r="W177" s="432"/>
    </row>
    <row r="178" spans="1:23" s="410" customFormat="1" ht="26.25" customHeight="1" thickBot="1">
      <c r="A178" s="950" t="s">
        <v>57</v>
      </c>
      <c r="B178" s="951"/>
      <c r="C178" s="951"/>
      <c r="D178" s="951"/>
      <c r="E178" s="952"/>
      <c r="F178" s="58">
        <f>G178-H178</f>
        <v>-84</v>
      </c>
      <c r="G178" s="424">
        <f aca="true" t="shared" si="10" ref="G178:V178">SUM(G148:G177)</f>
        <v>1755</v>
      </c>
      <c r="H178" s="425">
        <f>SUM(H148:H177)</f>
        <v>1839</v>
      </c>
      <c r="I178" s="426"/>
      <c r="J178" s="426">
        <f t="shared" si="10"/>
        <v>0</v>
      </c>
      <c r="K178" s="426">
        <f t="shared" si="10"/>
        <v>0</v>
      </c>
      <c r="L178" s="426">
        <f t="shared" si="10"/>
        <v>0</v>
      </c>
      <c r="M178" s="426">
        <f t="shared" si="10"/>
        <v>0</v>
      </c>
      <c r="N178" s="426">
        <f t="shared" si="10"/>
        <v>0</v>
      </c>
      <c r="O178" s="426">
        <f t="shared" si="10"/>
        <v>0</v>
      </c>
      <c r="P178" s="426">
        <f t="shared" si="10"/>
        <v>0</v>
      </c>
      <c r="Q178" s="426">
        <f t="shared" si="10"/>
        <v>0</v>
      </c>
      <c r="R178" s="426">
        <f t="shared" si="10"/>
        <v>0</v>
      </c>
      <c r="S178" s="426">
        <f t="shared" si="10"/>
        <v>0</v>
      </c>
      <c r="T178" s="426">
        <f t="shared" si="10"/>
        <v>0</v>
      </c>
      <c r="U178" s="426">
        <f t="shared" si="10"/>
        <v>0</v>
      </c>
      <c r="V178" s="426">
        <f t="shared" si="10"/>
        <v>0</v>
      </c>
      <c r="W178" s="427"/>
    </row>
    <row r="179" spans="1:23" s="410" customFormat="1" ht="13.5" customHeight="1" thickTop="1">
      <c r="A179" s="953" t="s">
        <v>222</v>
      </c>
      <c r="B179" s="954"/>
      <c r="C179" s="954"/>
      <c r="D179" s="954"/>
      <c r="E179" s="955"/>
      <c r="F179" s="959">
        <f>G179-H179</f>
        <v>2627</v>
      </c>
      <c r="G179" s="961">
        <f>G178+G142</f>
        <v>12000</v>
      </c>
      <c r="H179" s="959">
        <f>H178+H142</f>
        <v>9373</v>
      </c>
      <c r="I179" s="946"/>
      <c r="J179" s="946">
        <f aca="true" t="shared" si="11" ref="J179:V179">J178+J142</f>
        <v>0</v>
      </c>
      <c r="K179" s="946">
        <f t="shared" si="11"/>
        <v>0</v>
      </c>
      <c r="L179" s="946">
        <f t="shared" si="11"/>
        <v>0</v>
      </c>
      <c r="M179" s="946">
        <f t="shared" si="11"/>
        <v>0</v>
      </c>
      <c r="N179" s="946">
        <f t="shared" si="11"/>
        <v>0</v>
      </c>
      <c r="O179" s="946">
        <f t="shared" si="11"/>
        <v>0</v>
      </c>
      <c r="P179" s="946">
        <f t="shared" si="11"/>
        <v>0</v>
      </c>
      <c r="Q179" s="946">
        <f t="shared" si="11"/>
        <v>0</v>
      </c>
      <c r="R179" s="946">
        <f t="shared" si="11"/>
        <v>0</v>
      </c>
      <c r="S179" s="946">
        <f t="shared" si="11"/>
        <v>0</v>
      </c>
      <c r="T179" s="946">
        <f t="shared" si="11"/>
        <v>0</v>
      </c>
      <c r="U179" s="946">
        <f t="shared" si="11"/>
        <v>0</v>
      </c>
      <c r="V179" s="946">
        <f t="shared" si="11"/>
        <v>0</v>
      </c>
      <c r="W179" s="948"/>
    </row>
    <row r="180" spans="1:23" s="410" customFormat="1" ht="13.5" customHeight="1">
      <c r="A180" s="956"/>
      <c r="B180" s="957"/>
      <c r="C180" s="957"/>
      <c r="D180" s="957"/>
      <c r="E180" s="958"/>
      <c r="F180" s="960"/>
      <c r="G180" s="962"/>
      <c r="H180" s="960"/>
      <c r="I180" s="947"/>
      <c r="J180" s="947"/>
      <c r="K180" s="947"/>
      <c r="L180" s="947"/>
      <c r="M180" s="947"/>
      <c r="N180" s="947"/>
      <c r="O180" s="947"/>
      <c r="P180" s="947"/>
      <c r="Q180" s="947"/>
      <c r="R180" s="947"/>
      <c r="S180" s="947"/>
      <c r="T180" s="947"/>
      <c r="U180" s="947"/>
      <c r="V180" s="947"/>
      <c r="W180" s="949"/>
    </row>
    <row r="181" spans="1:23" ht="13.5" customHeight="1">
      <c r="A181" s="430"/>
      <c r="B181" s="430"/>
      <c r="C181" s="430"/>
      <c r="D181" s="431"/>
      <c r="E181" s="431"/>
      <c r="F181" s="353"/>
      <c r="G181" s="354"/>
      <c r="H181" s="353"/>
      <c r="I181" s="355"/>
      <c r="J181" s="356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  <c r="V181" s="357"/>
      <c r="W181" s="430"/>
    </row>
    <row r="182" spans="1:23" ht="13.5" customHeight="1">
      <c r="A182" s="430"/>
      <c r="B182" s="430"/>
      <c r="C182" s="430"/>
      <c r="D182" s="431"/>
      <c r="E182" s="431"/>
      <c r="F182" s="353"/>
      <c r="G182" s="354"/>
      <c r="H182" s="353"/>
      <c r="I182" s="355"/>
      <c r="J182" s="356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  <c r="V182" s="357"/>
      <c r="W182" s="430"/>
    </row>
    <row r="183" spans="1:23" ht="13.5" customHeight="1">
      <c r="A183" s="430"/>
      <c r="B183" s="430"/>
      <c r="C183" s="430"/>
      <c r="D183" s="431"/>
      <c r="E183" s="431"/>
      <c r="F183" s="353"/>
      <c r="G183" s="354"/>
      <c r="H183" s="353"/>
      <c r="I183" s="355"/>
      <c r="J183" s="356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430"/>
    </row>
    <row r="184" spans="1:23" ht="13.5" customHeight="1">
      <c r="A184" s="351" t="s">
        <v>193</v>
      </c>
      <c r="B184" s="351"/>
      <c r="C184" s="351"/>
      <c r="D184" s="351"/>
      <c r="E184" s="351"/>
      <c r="F184" s="353"/>
      <c r="G184" s="354"/>
      <c r="H184" s="353"/>
      <c r="I184" s="355"/>
      <c r="J184" s="356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8" t="s">
        <v>47</v>
      </c>
    </row>
    <row r="185" spans="1:23" s="187" customFormat="1" ht="13.5" customHeight="1">
      <c r="A185" s="847" t="s">
        <v>48</v>
      </c>
      <c r="B185" s="847"/>
      <c r="C185" s="847"/>
      <c r="D185" s="846" t="s">
        <v>985</v>
      </c>
      <c r="E185" s="847" t="s">
        <v>246</v>
      </c>
      <c r="F185" s="854" t="s">
        <v>7</v>
      </c>
      <c r="G185" s="672" t="s">
        <v>303</v>
      </c>
      <c r="H185" s="672" t="s">
        <v>247</v>
      </c>
      <c r="I185" s="685" t="s">
        <v>247</v>
      </c>
      <c r="J185" s="908" t="s">
        <v>0</v>
      </c>
      <c r="K185" s="908" t="s">
        <v>14</v>
      </c>
      <c r="L185" s="908" t="s">
        <v>15</v>
      </c>
      <c r="M185" s="908" t="s">
        <v>16</v>
      </c>
      <c r="N185" s="908" t="s">
        <v>17</v>
      </c>
      <c r="O185" s="908" t="s">
        <v>18</v>
      </c>
      <c r="P185" s="908" t="s">
        <v>19</v>
      </c>
      <c r="Q185" s="908" t="s">
        <v>20</v>
      </c>
      <c r="R185" s="908" t="s">
        <v>21</v>
      </c>
      <c r="S185" s="908" t="s">
        <v>22</v>
      </c>
      <c r="T185" s="908" t="s">
        <v>23</v>
      </c>
      <c r="U185" s="908" t="s">
        <v>24</v>
      </c>
      <c r="V185" s="942" t="s">
        <v>186</v>
      </c>
      <c r="W185" s="855" t="s">
        <v>181</v>
      </c>
    </row>
    <row r="186" spans="1:23" s="187" customFormat="1" ht="13.5" customHeight="1">
      <c r="A186" s="694" t="s">
        <v>1</v>
      </c>
      <c r="B186" s="694" t="s">
        <v>2</v>
      </c>
      <c r="C186" s="694" t="s">
        <v>3</v>
      </c>
      <c r="D186" s="846"/>
      <c r="E186" s="847"/>
      <c r="F186" s="854"/>
      <c r="G186" s="674" t="s">
        <v>4</v>
      </c>
      <c r="H186" s="674" t="s">
        <v>4</v>
      </c>
      <c r="I186" s="675" t="s">
        <v>5</v>
      </c>
      <c r="J186" s="909"/>
      <c r="K186" s="909"/>
      <c r="L186" s="909"/>
      <c r="M186" s="909"/>
      <c r="N186" s="909"/>
      <c r="O186" s="909"/>
      <c r="P186" s="909"/>
      <c r="Q186" s="909"/>
      <c r="R186" s="909"/>
      <c r="S186" s="909"/>
      <c r="T186" s="909"/>
      <c r="U186" s="909"/>
      <c r="V186" s="942"/>
      <c r="W186" s="856"/>
    </row>
    <row r="187" spans="1:23" ht="13.5" customHeight="1">
      <c r="A187" s="432" t="s">
        <v>52</v>
      </c>
      <c r="B187" s="432" t="s">
        <v>59</v>
      </c>
      <c r="C187" s="432" t="s">
        <v>67</v>
      </c>
      <c r="D187" s="57" t="s">
        <v>277</v>
      </c>
      <c r="E187" s="176" t="s">
        <v>574</v>
      </c>
      <c r="F187" s="58"/>
      <c r="G187" s="465">
        <v>320</v>
      </c>
      <c r="H187" s="58">
        <v>320</v>
      </c>
      <c r="I187" s="58"/>
      <c r="J187" s="365"/>
      <c r="K187" s="373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6">
        <f>SUM(J187:U189)</f>
        <v>0</v>
      </c>
      <c r="W187" s="432"/>
    </row>
    <row r="188" spans="1:23" ht="13.5" customHeight="1">
      <c r="A188" s="432"/>
      <c r="B188" s="432"/>
      <c r="C188" s="432"/>
      <c r="D188" s="57" t="s">
        <v>575</v>
      </c>
      <c r="E188" s="57" t="s">
        <v>576</v>
      </c>
      <c r="F188" s="466"/>
      <c r="G188" s="465"/>
      <c r="H188" s="58"/>
      <c r="I188" s="58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6">
        <f>SUM(J188:U192)</f>
        <v>0</v>
      </c>
      <c r="W188" s="432"/>
    </row>
    <row r="189" spans="1:23" ht="13.5" customHeight="1">
      <c r="A189" s="432"/>
      <c r="B189" s="432"/>
      <c r="C189" s="432"/>
      <c r="D189" s="57" t="s">
        <v>577</v>
      </c>
      <c r="E189" s="57" t="s">
        <v>577</v>
      </c>
      <c r="F189" s="466"/>
      <c r="G189" s="465"/>
      <c r="H189" s="58"/>
      <c r="I189" s="58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6">
        <f>SUM(J189:U193)</f>
        <v>0</v>
      </c>
      <c r="W189" s="432"/>
    </row>
    <row r="190" spans="1:23" ht="13.5" customHeight="1">
      <c r="A190" s="432"/>
      <c r="B190" s="432"/>
      <c r="C190" s="432"/>
      <c r="D190" s="57"/>
      <c r="E190" s="57"/>
      <c r="F190" s="466"/>
      <c r="G190" s="465"/>
      <c r="H190" s="58"/>
      <c r="I190" s="58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6"/>
      <c r="W190" s="432"/>
    </row>
    <row r="191" spans="1:23" ht="13.5" customHeight="1">
      <c r="A191" s="432"/>
      <c r="B191" s="432"/>
      <c r="C191" s="432"/>
      <c r="D191" s="174" t="s">
        <v>578</v>
      </c>
      <c r="E191" s="467" t="s">
        <v>579</v>
      </c>
      <c r="F191" s="58">
        <f>G191-H191</f>
        <v>-100</v>
      </c>
      <c r="G191" s="465">
        <v>500</v>
      </c>
      <c r="H191" s="58">
        <v>600</v>
      </c>
      <c r="I191" s="58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6">
        <f aca="true" t="shared" si="12" ref="V191:V199">SUM(J191:U194)</f>
        <v>0</v>
      </c>
      <c r="W191" s="432"/>
    </row>
    <row r="192" spans="1:23" ht="13.5" customHeight="1">
      <c r="A192" s="432"/>
      <c r="B192" s="432"/>
      <c r="C192" s="432"/>
      <c r="D192" s="57" t="s">
        <v>580</v>
      </c>
      <c r="E192" s="57" t="s">
        <v>580</v>
      </c>
      <c r="F192" s="58"/>
      <c r="G192" s="465"/>
      <c r="H192" s="58"/>
      <c r="I192" s="58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6">
        <f>SUM(J192:U196)</f>
        <v>0</v>
      </c>
      <c r="W192" s="432"/>
    </row>
    <row r="193" spans="1:23" ht="13.5" customHeight="1">
      <c r="A193" s="432"/>
      <c r="B193" s="432"/>
      <c r="C193" s="432"/>
      <c r="D193" s="57" t="s">
        <v>581</v>
      </c>
      <c r="E193" s="57" t="s">
        <v>577</v>
      </c>
      <c r="F193" s="466"/>
      <c r="G193" s="465"/>
      <c r="H193" s="58"/>
      <c r="I193" s="58"/>
      <c r="J193" s="365"/>
      <c r="K193" s="365"/>
      <c r="L193" s="365"/>
      <c r="M193" s="365"/>
      <c r="N193" s="373"/>
      <c r="O193" s="365"/>
      <c r="P193" s="365"/>
      <c r="Q193" s="365"/>
      <c r="R193" s="365"/>
      <c r="S193" s="365"/>
      <c r="T193" s="365"/>
      <c r="U193" s="365"/>
      <c r="V193" s="366">
        <f>SUM(J193:U197)</f>
        <v>0</v>
      </c>
      <c r="W193" s="432"/>
    </row>
    <row r="194" spans="1:23" ht="13.5" customHeight="1">
      <c r="A194" s="432"/>
      <c r="B194" s="432"/>
      <c r="C194" s="432"/>
      <c r="D194" s="173"/>
      <c r="E194" s="57" t="s">
        <v>581</v>
      </c>
      <c r="F194" s="466"/>
      <c r="G194" s="465"/>
      <c r="H194" s="58"/>
      <c r="I194" s="58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6">
        <f>SUM(J194:U198)</f>
        <v>0</v>
      </c>
      <c r="W194" s="432"/>
    </row>
    <row r="195" spans="1:23" ht="13.5" customHeight="1">
      <c r="A195" s="432"/>
      <c r="B195" s="432"/>
      <c r="C195" s="432"/>
      <c r="D195" s="173"/>
      <c r="E195" s="57"/>
      <c r="F195" s="466"/>
      <c r="G195" s="465"/>
      <c r="H195" s="58"/>
      <c r="I195" s="58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6"/>
      <c r="W195" s="432"/>
    </row>
    <row r="196" spans="1:23" ht="13.5" customHeight="1">
      <c r="A196" s="432"/>
      <c r="B196" s="432"/>
      <c r="C196" s="432"/>
      <c r="D196" s="176" t="s">
        <v>582</v>
      </c>
      <c r="E196" s="467" t="s">
        <v>583</v>
      </c>
      <c r="F196" s="466"/>
      <c r="G196" s="465">
        <v>300</v>
      </c>
      <c r="H196" s="58">
        <v>300</v>
      </c>
      <c r="I196" s="58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6">
        <f t="shared" si="12"/>
        <v>0</v>
      </c>
      <c r="W196" s="432"/>
    </row>
    <row r="197" spans="1:23" ht="13.5" customHeight="1">
      <c r="A197" s="432"/>
      <c r="B197" s="432"/>
      <c r="C197" s="432"/>
      <c r="D197" s="173" t="s">
        <v>584</v>
      </c>
      <c r="E197" s="57" t="s">
        <v>585</v>
      </c>
      <c r="F197" s="58"/>
      <c r="G197" s="465"/>
      <c r="H197" s="58"/>
      <c r="I197" s="58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6">
        <f t="shared" si="12"/>
        <v>0</v>
      </c>
      <c r="W197" s="432"/>
    </row>
    <row r="198" spans="1:23" ht="14.25" customHeight="1">
      <c r="A198" s="432"/>
      <c r="B198" s="432"/>
      <c r="C198" s="432"/>
      <c r="D198" s="57" t="s">
        <v>586</v>
      </c>
      <c r="E198" s="468" t="s">
        <v>587</v>
      </c>
      <c r="F198" s="466"/>
      <c r="G198" s="465"/>
      <c r="H198" s="58"/>
      <c r="I198" s="58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6">
        <f t="shared" si="12"/>
        <v>0</v>
      </c>
      <c r="W198" s="432"/>
    </row>
    <row r="199" spans="1:23" ht="13.5">
      <c r="A199" s="432"/>
      <c r="B199" s="432"/>
      <c r="C199" s="432"/>
      <c r="D199" s="57"/>
      <c r="E199" s="57" t="s">
        <v>588</v>
      </c>
      <c r="F199" s="466"/>
      <c r="G199" s="465"/>
      <c r="H199" s="58"/>
      <c r="I199" s="58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6">
        <f t="shared" si="12"/>
        <v>0</v>
      </c>
      <c r="W199" s="432"/>
    </row>
    <row r="200" spans="1:23" ht="13.5">
      <c r="A200" s="432"/>
      <c r="B200" s="432"/>
      <c r="C200" s="432"/>
      <c r="D200" s="175" t="s">
        <v>589</v>
      </c>
      <c r="E200" s="175" t="s">
        <v>278</v>
      </c>
      <c r="F200" s="58">
        <f>G200-H200</f>
        <v>25</v>
      </c>
      <c r="G200" s="465">
        <v>160</v>
      </c>
      <c r="H200" s="58">
        <v>135</v>
      </c>
      <c r="I200" s="58"/>
      <c r="J200" s="365"/>
      <c r="K200" s="365"/>
      <c r="L200" s="365"/>
      <c r="M200" s="365"/>
      <c r="N200" s="365"/>
      <c r="O200" s="365"/>
      <c r="P200" s="373"/>
      <c r="Q200" s="372"/>
      <c r="R200" s="365"/>
      <c r="S200" s="365"/>
      <c r="T200" s="365"/>
      <c r="U200" s="365"/>
      <c r="V200" s="366">
        <f>SUM(J200:U202)</f>
        <v>0</v>
      </c>
      <c r="W200" s="432"/>
    </row>
    <row r="201" spans="1:23" ht="13.5">
      <c r="A201" s="432"/>
      <c r="B201" s="432"/>
      <c r="C201" s="432"/>
      <c r="D201" s="59" t="s">
        <v>590</v>
      </c>
      <c r="E201" s="59" t="s">
        <v>591</v>
      </c>
      <c r="F201" s="466"/>
      <c r="G201" s="465"/>
      <c r="H201" s="58"/>
      <c r="I201" s="58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6">
        <f>SUM(J201:U203)</f>
        <v>0</v>
      </c>
      <c r="W201" s="432"/>
    </row>
    <row r="202" spans="1:23" ht="13.5">
      <c r="A202" s="432"/>
      <c r="B202" s="432"/>
      <c r="C202" s="432"/>
      <c r="D202" s="57"/>
      <c r="E202" s="57" t="s">
        <v>592</v>
      </c>
      <c r="F202" s="466"/>
      <c r="G202" s="465"/>
      <c r="H202" s="58"/>
      <c r="I202" s="58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6">
        <f>SUM(J202:U204)</f>
        <v>0</v>
      </c>
      <c r="W202" s="432"/>
    </row>
    <row r="203" spans="1:23" ht="13.5">
      <c r="A203" s="432"/>
      <c r="B203" s="432"/>
      <c r="C203" s="432"/>
      <c r="D203" s="176" t="s">
        <v>279</v>
      </c>
      <c r="E203" s="176" t="s">
        <v>279</v>
      </c>
      <c r="F203" s="58"/>
      <c r="G203" s="465">
        <v>200</v>
      </c>
      <c r="H203" s="58">
        <v>200</v>
      </c>
      <c r="I203" s="58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6">
        <f>SUM(J203:U205)</f>
        <v>0</v>
      </c>
      <c r="W203" s="432"/>
    </row>
    <row r="204" spans="1:23" ht="13.5">
      <c r="A204" s="432"/>
      <c r="B204" s="432"/>
      <c r="C204" s="432"/>
      <c r="D204" s="57"/>
      <c r="E204" s="57"/>
      <c r="F204" s="466"/>
      <c r="G204" s="465"/>
      <c r="H204" s="58"/>
      <c r="I204" s="58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6">
        <f>SUM(J204:U205)</f>
        <v>0</v>
      </c>
      <c r="W204" s="432"/>
    </row>
    <row r="205" spans="1:23" ht="13.5">
      <c r="A205" s="432"/>
      <c r="B205" s="432"/>
      <c r="C205" s="432"/>
      <c r="D205" s="176" t="s">
        <v>280</v>
      </c>
      <c r="E205" s="176" t="s">
        <v>593</v>
      </c>
      <c r="F205" s="466"/>
      <c r="G205" s="465">
        <v>100</v>
      </c>
      <c r="H205" s="58">
        <v>100</v>
      </c>
      <c r="I205" s="58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6">
        <f>SUM(J205:U205)</f>
        <v>0</v>
      </c>
      <c r="W205" s="432"/>
    </row>
    <row r="206" spans="1:23" ht="13.5">
      <c r="A206" s="432"/>
      <c r="B206" s="432"/>
      <c r="C206" s="432"/>
      <c r="D206" s="469"/>
      <c r="E206" s="176"/>
      <c r="F206" s="466"/>
      <c r="G206" s="465"/>
      <c r="H206" s="58"/>
      <c r="I206" s="58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6"/>
      <c r="W206" s="432"/>
    </row>
    <row r="207" spans="1:23" ht="24" customHeight="1">
      <c r="A207" s="943" t="s">
        <v>58</v>
      </c>
      <c r="B207" s="944"/>
      <c r="C207" s="944"/>
      <c r="D207" s="944"/>
      <c r="E207" s="945"/>
      <c r="F207" s="392">
        <v>-75</v>
      </c>
      <c r="G207" s="391">
        <f>SUM(G187:G205)</f>
        <v>1580</v>
      </c>
      <c r="H207" s="392">
        <f>SUM(H187:H205)</f>
        <v>1655</v>
      </c>
      <c r="I207" s="470"/>
      <c r="J207" s="471"/>
      <c r="K207" s="472"/>
      <c r="L207" s="472"/>
      <c r="M207" s="472"/>
      <c r="N207" s="472"/>
      <c r="O207" s="472"/>
      <c r="P207" s="472"/>
      <c r="Q207" s="472"/>
      <c r="R207" s="472"/>
      <c r="S207" s="472"/>
      <c r="T207" s="472"/>
      <c r="U207" s="472"/>
      <c r="V207" s="472"/>
      <c r="W207" s="473"/>
    </row>
    <row r="208" spans="1:23" ht="19.5" customHeight="1">
      <c r="A208" s="943" t="s">
        <v>849</v>
      </c>
      <c r="B208" s="944"/>
      <c r="C208" s="944"/>
      <c r="D208" s="944"/>
      <c r="E208" s="945"/>
      <c r="F208" s="392">
        <f>G208-H208</f>
        <v>1010</v>
      </c>
      <c r="G208" s="392">
        <f>G55+G89+G142+G178+G207</f>
        <v>27017</v>
      </c>
      <c r="H208" s="392">
        <f>H55+H89+H142+H178+H207</f>
        <v>26007</v>
      </c>
      <c r="I208" s="470"/>
      <c r="J208" s="471"/>
      <c r="K208" s="472"/>
      <c r="L208" s="472"/>
      <c r="M208" s="472"/>
      <c r="N208" s="472"/>
      <c r="O208" s="472"/>
      <c r="P208" s="472"/>
      <c r="Q208" s="472"/>
      <c r="R208" s="472"/>
      <c r="S208" s="472"/>
      <c r="T208" s="472"/>
      <c r="U208" s="472"/>
      <c r="V208" s="472"/>
      <c r="W208" s="473"/>
    </row>
    <row r="209" spans="1:7" ht="13.5">
      <c r="A209" s="430"/>
      <c r="B209" s="430"/>
      <c r="C209" s="430"/>
      <c r="D209" s="431"/>
      <c r="E209" s="431"/>
      <c r="G209" s="456"/>
    </row>
    <row r="210" spans="1:7" ht="13.5">
      <c r="A210" s="430"/>
      <c r="B210" s="430"/>
      <c r="C210" s="430"/>
      <c r="D210" s="431"/>
      <c r="G210" s="456"/>
    </row>
  </sheetData>
  <sheetProtection/>
  <mergeCells count="134">
    <mergeCell ref="A3:C3"/>
    <mergeCell ref="U3:U4"/>
    <mergeCell ref="W3:W4"/>
    <mergeCell ref="V3:V4"/>
    <mergeCell ref="J3:J4"/>
    <mergeCell ref="K3:K4"/>
    <mergeCell ref="L3:L4"/>
    <mergeCell ref="Q3:Q4"/>
    <mergeCell ref="T3:T4"/>
    <mergeCell ref="D3:D4"/>
    <mergeCell ref="S3:S4"/>
    <mergeCell ref="F3:F4"/>
    <mergeCell ref="E3:E4"/>
    <mergeCell ref="P3:P4"/>
    <mergeCell ref="N3:N4"/>
    <mergeCell ref="M3:M4"/>
    <mergeCell ref="O3:O4"/>
    <mergeCell ref="R3:R4"/>
    <mergeCell ref="U98:U99"/>
    <mergeCell ref="V98:V99"/>
    <mergeCell ref="O98:O99"/>
    <mergeCell ref="P98:P99"/>
    <mergeCell ref="Q98:Q99"/>
    <mergeCell ref="R98:R99"/>
    <mergeCell ref="S98:S99"/>
    <mergeCell ref="T98:T99"/>
    <mergeCell ref="A55:E55"/>
    <mergeCell ref="A58:C58"/>
    <mergeCell ref="D58:D59"/>
    <mergeCell ref="E58:E59"/>
    <mergeCell ref="F58:F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Q90:Q91"/>
    <mergeCell ref="W58:W59"/>
    <mergeCell ref="A89:E89"/>
    <mergeCell ref="A90:E91"/>
    <mergeCell ref="F90:F91"/>
    <mergeCell ref="G90:G91"/>
    <mergeCell ref="H90:H91"/>
    <mergeCell ref="I90:I91"/>
    <mergeCell ref="J90:J91"/>
    <mergeCell ref="K90:K91"/>
    <mergeCell ref="R90:R91"/>
    <mergeCell ref="S90:S91"/>
    <mergeCell ref="T90:T91"/>
    <mergeCell ref="U90:U91"/>
    <mergeCell ref="V90:V91"/>
    <mergeCell ref="L90:L91"/>
    <mergeCell ref="M90:M91"/>
    <mergeCell ref="N90:N91"/>
    <mergeCell ref="O90:O91"/>
    <mergeCell ref="P90:P91"/>
    <mergeCell ref="W90:W91"/>
    <mergeCell ref="A98:C98"/>
    <mergeCell ref="D98:D99"/>
    <mergeCell ref="E98:E99"/>
    <mergeCell ref="F98:F99"/>
    <mergeCell ref="J98:J99"/>
    <mergeCell ref="K98:K99"/>
    <mergeCell ref="L98:L99"/>
    <mergeCell ref="M98:M99"/>
    <mergeCell ref="N98:N99"/>
    <mergeCell ref="W98:W99"/>
    <mergeCell ref="A142:E142"/>
    <mergeCell ref="A146:C146"/>
    <mergeCell ref="D146:D147"/>
    <mergeCell ref="E146:E147"/>
    <mergeCell ref="F146:F147"/>
    <mergeCell ref="J146:J147"/>
    <mergeCell ref="K146:K147"/>
    <mergeCell ref="L146:L147"/>
    <mergeCell ref="M146:M147"/>
    <mergeCell ref="I179:I180"/>
    <mergeCell ref="Q146:Q147"/>
    <mergeCell ref="R146:R147"/>
    <mergeCell ref="S146:S147"/>
    <mergeCell ref="T146:T147"/>
    <mergeCell ref="N146:N147"/>
    <mergeCell ref="O146:O147"/>
    <mergeCell ref="P146:P147"/>
    <mergeCell ref="P179:P180"/>
    <mergeCell ref="Q179:Q180"/>
    <mergeCell ref="U146:U147"/>
    <mergeCell ref="V146:V147"/>
    <mergeCell ref="W146:W147"/>
    <mergeCell ref="A178:E178"/>
    <mergeCell ref="A179:E180"/>
    <mergeCell ref="F179:F180"/>
    <mergeCell ref="G179:G180"/>
    <mergeCell ref="H179:H180"/>
    <mergeCell ref="S179:S180"/>
    <mergeCell ref="T179:T180"/>
    <mergeCell ref="M185:M186"/>
    <mergeCell ref="N185:N186"/>
    <mergeCell ref="W179:W180"/>
    <mergeCell ref="J179:J180"/>
    <mergeCell ref="K179:K180"/>
    <mergeCell ref="V179:V180"/>
    <mergeCell ref="L179:L180"/>
    <mergeCell ref="M179:M180"/>
    <mergeCell ref="N179:N180"/>
    <mergeCell ref="O179:O180"/>
    <mergeCell ref="U179:U180"/>
    <mergeCell ref="S185:S186"/>
    <mergeCell ref="T185:T186"/>
    <mergeCell ref="R179:R180"/>
    <mergeCell ref="A185:C185"/>
    <mergeCell ref="D185:D186"/>
    <mergeCell ref="E185:E186"/>
    <mergeCell ref="F185:F186"/>
    <mergeCell ref="J185:J186"/>
    <mergeCell ref="K185:K186"/>
    <mergeCell ref="L185:L186"/>
    <mergeCell ref="U185:U186"/>
    <mergeCell ref="V185:V186"/>
    <mergeCell ref="W185:W186"/>
    <mergeCell ref="A207:E207"/>
    <mergeCell ref="A208:E208"/>
    <mergeCell ref="O185:O186"/>
    <mergeCell ref="P185:P186"/>
    <mergeCell ref="Q185:Q186"/>
    <mergeCell ref="R185:R186"/>
  </mergeCells>
  <printOptions horizontalCentered="1"/>
  <pageMargins left="0.15748031496062992" right="0.15748031496062992" top="0.2755905511811024" bottom="0.5118110236220472" header="0.15748031496062992" footer="0.3937007874015748"/>
  <pageSetup firstPageNumber="18" useFirstPageNumber="1" horizontalDpi="300" verticalDpi="300" orientation="landscape" paperSize="9" scale="70" r:id="rId1"/>
  <rowBreaks count="4" manualBreakCount="4">
    <brk id="55" max="22" man="1"/>
    <brk id="94" max="255" man="1"/>
    <brk id="144" max="255" man="1"/>
    <brk id="1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W31"/>
  <sheetViews>
    <sheetView showZeros="0" zoomScalePageLayoutView="0" workbookViewId="0" topLeftCell="D10">
      <selection activeCell="D11" sqref="D11"/>
    </sheetView>
  </sheetViews>
  <sheetFormatPr defaultColWidth="8.88671875" defaultRowHeight="18" customHeight="1"/>
  <cols>
    <col min="1" max="1" width="9.4453125" style="180" customWidth="1"/>
    <col min="2" max="2" width="9.6640625" style="180" customWidth="1"/>
    <col min="3" max="3" width="8.6640625" style="180" customWidth="1"/>
    <col min="4" max="4" width="34.99609375" style="181" customWidth="1"/>
    <col min="5" max="5" width="34.10546875" style="181" customWidth="1"/>
    <col min="6" max="6" width="7.21484375" style="32" customWidth="1"/>
    <col min="7" max="7" width="6.99609375" style="183" customWidth="1"/>
    <col min="8" max="8" width="7.10546875" style="183" customWidth="1"/>
    <col min="9" max="9" width="5.99609375" style="184" hidden="1" customWidth="1"/>
    <col min="10" max="11" width="5.77734375" style="185" hidden="1" customWidth="1"/>
    <col min="12" max="21" width="5.77734375" style="186" hidden="1" customWidth="1"/>
    <col min="22" max="22" width="7.21484375" style="186" hidden="1" customWidth="1"/>
    <col min="23" max="23" width="12.99609375" style="350" customWidth="1"/>
    <col min="24" max="16384" width="8.88671875" style="187" customWidth="1"/>
  </cols>
  <sheetData>
    <row r="1" ht="13.5" customHeight="1">
      <c r="W1" s="181"/>
    </row>
    <row r="2" spans="1:23" ht="13.5" customHeight="1">
      <c r="A2" s="928" t="s">
        <v>399</v>
      </c>
      <c r="B2" s="929"/>
      <c r="C2" s="929"/>
      <c r="D2" s="929"/>
      <c r="E2" s="929"/>
      <c r="H2" s="182"/>
      <c r="W2" s="194" t="s">
        <v>347</v>
      </c>
    </row>
    <row r="3" spans="1:23" ht="13.5" customHeight="1">
      <c r="A3" s="847" t="s">
        <v>348</v>
      </c>
      <c r="B3" s="847"/>
      <c r="C3" s="847"/>
      <c r="D3" s="846" t="s">
        <v>985</v>
      </c>
      <c r="E3" s="847" t="s">
        <v>246</v>
      </c>
      <c r="F3" s="906" t="s">
        <v>986</v>
      </c>
      <c r="G3" s="423" t="s">
        <v>987</v>
      </c>
      <c r="H3" s="423" t="s">
        <v>400</v>
      </c>
      <c r="I3" s="685" t="s">
        <v>401</v>
      </c>
      <c r="J3" s="908" t="s">
        <v>354</v>
      </c>
      <c r="K3" s="908" t="s">
        <v>14</v>
      </c>
      <c r="L3" s="908" t="s">
        <v>15</v>
      </c>
      <c r="M3" s="908" t="s">
        <v>16</v>
      </c>
      <c r="N3" s="908" t="s">
        <v>17</v>
      </c>
      <c r="O3" s="908" t="s">
        <v>18</v>
      </c>
      <c r="P3" s="908" t="s">
        <v>19</v>
      </c>
      <c r="Q3" s="908" t="s">
        <v>20</v>
      </c>
      <c r="R3" s="908" t="s">
        <v>21</v>
      </c>
      <c r="S3" s="908" t="s">
        <v>22</v>
      </c>
      <c r="T3" s="908" t="s">
        <v>23</v>
      </c>
      <c r="U3" s="908" t="s">
        <v>24</v>
      </c>
      <c r="V3" s="942" t="s">
        <v>355</v>
      </c>
      <c r="W3" s="855" t="s">
        <v>356</v>
      </c>
    </row>
    <row r="4" spans="1:23" ht="13.5" customHeight="1">
      <c r="A4" s="671" t="s">
        <v>357</v>
      </c>
      <c r="B4" s="671" t="s">
        <v>358</v>
      </c>
      <c r="C4" s="671" t="s">
        <v>359</v>
      </c>
      <c r="D4" s="846"/>
      <c r="E4" s="847"/>
      <c r="F4" s="907"/>
      <c r="G4" s="674" t="s">
        <v>984</v>
      </c>
      <c r="H4" s="675" t="s">
        <v>360</v>
      </c>
      <c r="I4" s="675" t="s">
        <v>361</v>
      </c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42"/>
      <c r="W4" s="856"/>
    </row>
    <row r="5" spans="1:23" ht="13.5" customHeight="1">
      <c r="A5" s="195" t="s">
        <v>362</v>
      </c>
      <c r="B5" s="195" t="s">
        <v>402</v>
      </c>
      <c r="C5" s="195" t="s">
        <v>403</v>
      </c>
      <c r="D5" s="614" t="s">
        <v>860</v>
      </c>
      <c r="E5" s="199" t="s">
        <v>861</v>
      </c>
      <c r="F5" s="18"/>
      <c r="G5" s="58"/>
      <c r="H5" s="58"/>
      <c r="I5" s="58"/>
      <c r="J5" s="275"/>
      <c r="K5" s="275"/>
      <c r="L5" s="346"/>
      <c r="M5" s="275"/>
      <c r="N5" s="280"/>
      <c r="O5" s="275"/>
      <c r="P5" s="313"/>
      <c r="Q5" s="275"/>
      <c r="R5" s="313"/>
      <c r="S5" s="275"/>
      <c r="T5" s="313"/>
      <c r="U5" s="275"/>
      <c r="V5" s="198">
        <f>SUM(J5:U5)</f>
        <v>0</v>
      </c>
      <c r="W5" s="347"/>
    </row>
    <row r="6" spans="1:23" ht="13.5" customHeight="1">
      <c r="A6" s="195"/>
      <c r="B6" s="195"/>
      <c r="C6" s="195"/>
      <c r="D6" s="199" t="s">
        <v>975</v>
      </c>
      <c r="E6" s="199" t="s">
        <v>803</v>
      </c>
      <c r="F6" s="18">
        <f aca="true" t="shared" si="0" ref="F6:F28">G6-H6</f>
        <v>-2000</v>
      </c>
      <c r="G6" s="58">
        <v>7000</v>
      </c>
      <c r="H6" s="58">
        <v>9000</v>
      </c>
      <c r="I6" s="58"/>
      <c r="J6" s="275"/>
      <c r="K6" s="275"/>
      <c r="L6" s="346"/>
      <c r="M6" s="275"/>
      <c r="N6" s="275"/>
      <c r="O6" s="275"/>
      <c r="P6" s="275"/>
      <c r="Q6" s="275"/>
      <c r="R6" s="275"/>
      <c r="S6" s="275"/>
      <c r="T6" s="275"/>
      <c r="U6" s="275"/>
      <c r="V6" s="198">
        <f>SUM(J6:U6)</f>
        <v>0</v>
      </c>
      <c r="W6" s="348"/>
    </row>
    <row r="7" spans="1:23" ht="13.5" customHeight="1">
      <c r="A7" s="195"/>
      <c r="B7" s="195"/>
      <c r="C7" s="195"/>
      <c r="D7" s="199" t="s">
        <v>807</v>
      </c>
      <c r="E7" s="199" t="s">
        <v>804</v>
      </c>
      <c r="F7" s="18">
        <f t="shared" si="0"/>
        <v>-2000</v>
      </c>
      <c r="G7" s="58">
        <v>3000</v>
      </c>
      <c r="H7" s="58">
        <v>5000</v>
      </c>
      <c r="I7" s="58"/>
      <c r="J7" s="275"/>
      <c r="K7" s="275"/>
      <c r="L7" s="346"/>
      <c r="M7" s="275"/>
      <c r="N7" s="275"/>
      <c r="O7" s="275"/>
      <c r="P7" s="275"/>
      <c r="Q7" s="275"/>
      <c r="R7" s="275"/>
      <c r="S7" s="275"/>
      <c r="T7" s="275"/>
      <c r="U7" s="275"/>
      <c r="V7" s="198">
        <f>SUM(J7:U7)</f>
        <v>0</v>
      </c>
      <c r="W7" s="348"/>
    </row>
    <row r="8" spans="1:23" ht="13.5" customHeight="1">
      <c r="A8" s="195"/>
      <c r="B8" s="195"/>
      <c r="C8" s="195"/>
      <c r="D8" s="199" t="s">
        <v>808</v>
      </c>
      <c r="E8" s="199"/>
      <c r="F8" s="18">
        <f t="shared" si="0"/>
        <v>920</v>
      </c>
      <c r="G8" s="58">
        <v>920</v>
      </c>
      <c r="H8" s="58"/>
      <c r="I8" s="58"/>
      <c r="J8" s="275"/>
      <c r="K8" s="275"/>
      <c r="L8" s="346"/>
      <c r="M8" s="275"/>
      <c r="N8" s="275"/>
      <c r="O8" s="275"/>
      <c r="P8" s="275"/>
      <c r="Q8" s="275"/>
      <c r="R8" s="275"/>
      <c r="S8" s="275"/>
      <c r="T8" s="275"/>
      <c r="U8" s="275"/>
      <c r="V8" s="198">
        <f>SUM(J8:U8)</f>
        <v>0</v>
      </c>
      <c r="W8" s="348" t="s">
        <v>976</v>
      </c>
    </row>
    <row r="9" spans="1:23" ht="13.5" customHeight="1">
      <c r="A9" s="195"/>
      <c r="B9" s="195"/>
      <c r="C9" s="195"/>
      <c r="D9" s="199"/>
      <c r="E9" s="199"/>
      <c r="F9" s="18">
        <f t="shared" si="0"/>
        <v>0</v>
      </c>
      <c r="G9" s="58"/>
      <c r="H9" s="58"/>
      <c r="I9" s="58"/>
      <c r="J9" s="275"/>
      <c r="K9" s="275"/>
      <c r="L9" s="346"/>
      <c r="M9" s="275"/>
      <c r="N9" s="275"/>
      <c r="O9" s="275"/>
      <c r="P9" s="275"/>
      <c r="Q9" s="275"/>
      <c r="R9" s="275"/>
      <c r="S9" s="275"/>
      <c r="T9" s="275"/>
      <c r="U9" s="275"/>
      <c r="V9" s="198">
        <f>SUM(J9:U9)</f>
        <v>0</v>
      </c>
      <c r="W9" s="348"/>
    </row>
    <row r="10" spans="1:23" ht="12.75" customHeight="1">
      <c r="A10" s="205"/>
      <c r="B10" s="201"/>
      <c r="C10" s="201"/>
      <c r="D10" s="709" t="s">
        <v>1036</v>
      </c>
      <c r="E10" s="710"/>
      <c r="F10" s="19">
        <f t="shared" si="0"/>
        <v>-3080</v>
      </c>
      <c r="G10" s="202">
        <f aca="true" t="shared" si="1" ref="G10:V10">SUM(G5:G9)</f>
        <v>10920</v>
      </c>
      <c r="H10" s="203">
        <f t="shared" si="1"/>
        <v>14000</v>
      </c>
      <c r="I10" s="203">
        <f t="shared" si="1"/>
        <v>0</v>
      </c>
      <c r="J10" s="203">
        <f t="shared" si="1"/>
        <v>0</v>
      </c>
      <c r="K10" s="203">
        <f t="shared" si="1"/>
        <v>0</v>
      </c>
      <c r="L10" s="203">
        <f t="shared" si="1"/>
        <v>0</v>
      </c>
      <c r="M10" s="203">
        <f t="shared" si="1"/>
        <v>0</v>
      </c>
      <c r="N10" s="203">
        <f t="shared" si="1"/>
        <v>0</v>
      </c>
      <c r="O10" s="203">
        <f t="shared" si="1"/>
        <v>0</v>
      </c>
      <c r="P10" s="203">
        <f t="shared" si="1"/>
        <v>0</v>
      </c>
      <c r="Q10" s="203">
        <f t="shared" si="1"/>
        <v>0</v>
      </c>
      <c r="R10" s="203">
        <f t="shared" si="1"/>
        <v>0</v>
      </c>
      <c r="S10" s="203">
        <f t="shared" si="1"/>
        <v>0</v>
      </c>
      <c r="T10" s="203">
        <f t="shared" si="1"/>
        <v>0</v>
      </c>
      <c r="U10" s="203">
        <f t="shared" si="1"/>
        <v>0</v>
      </c>
      <c r="V10" s="203">
        <f t="shared" si="1"/>
        <v>0</v>
      </c>
      <c r="W10" s="204"/>
    </row>
    <row r="11" spans="1:23" ht="13.5" customHeight="1">
      <c r="A11" s="195" t="s">
        <v>362</v>
      </c>
      <c r="B11" s="195" t="s">
        <v>402</v>
      </c>
      <c r="C11" s="195" t="s">
        <v>404</v>
      </c>
      <c r="D11" s="349" t="s">
        <v>1049</v>
      </c>
      <c r="E11" s="199"/>
      <c r="F11" s="18"/>
      <c r="G11" s="58"/>
      <c r="H11" s="58"/>
      <c r="I11" s="58"/>
      <c r="J11" s="275"/>
      <c r="K11" s="275"/>
      <c r="L11" s="346"/>
      <c r="M11" s="275"/>
      <c r="N11" s="280"/>
      <c r="O11" s="275"/>
      <c r="P11" s="313"/>
      <c r="Q11" s="275"/>
      <c r="R11" s="313"/>
      <c r="S11" s="275"/>
      <c r="T11" s="313"/>
      <c r="U11" s="275"/>
      <c r="V11" s="198">
        <f>SUM(J11:U11)</f>
        <v>0</v>
      </c>
      <c r="W11" s="347"/>
    </row>
    <row r="12" spans="1:23" ht="13.5" customHeight="1">
      <c r="A12" s="195"/>
      <c r="B12" s="195"/>
      <c r="C12" s="195"/>
      <c r="D12" s="199"/>
      <c r="E12" s="199"/>
      <c r="F12" s="18">
        <f>G12-H12</f>
        <v>0</v>
      </c>
      <c r="G12" s="58"/>
      <c r="H12" s="58"/>
      <c r="I12" s="58"/>
      <c r="J12" s="275"/>
      <c r="K12" s="275"/>
      <c r="L12" s="346"/>
      <c r="M12" s="275"/>
      <c r="N12" s="275"/>
      <c r="O12" s="275"/>
      <c r="P12" s="275"/>
      <c r="Q12" s="275"/>
      <c r="R12" s="275"/>
      <c r="S12" s="275"/>
      <c r="T12" s="275"/>
      <c r="U12" s="275"/>
      <c r="V12" s="198">
        <f>SUM(J12:U12)</f>
        <v>0</v>
      </c>
      <c r="W12" s="348"/>
    </row>
    <row r="13" spans="1:23" ht="13.5" customHeight="1">
      <c r="A13" s="195"/>
      <c r="B13" s="195"/>
      <c r="C13" s="195"/>
      <c r="D13" s="199"/>
      <c r="E13" s="199"/>
      <c r="F13" s="18">
        <f>G13-H13</f>
        <v>0</v>
      </c>
      <c r="G13" s="58"/>
      <c r="H13" s="58"/>
      <c r="I13" s="58"/>
      <c r="J13" s="275"/>
      <c r="K13" s="275"/>
      <c r="L13" s="346"/>
      <c r="M13" s="275"/>
      <c r="N13" s="275"/>
      <c r="O13" s="275"/>
      <c r="P13" s="275"/>
      <c r="Q13" s="275"/>
      <c r="R13" s="275"/>
      <c r="S13" s="275"/>
      <c r="T13" s="275"/>
      <c r="U13" s="275"/>
      <c r="V13" s="198">
        <f>SUM(J13:U13)</f>
        <v>0</v>
      </c>
      <c r="W13" s="348"/>
    </row>
    <row r="14" spans="1:23" ht="13.5" customHeight="1">
      <c r="A14" s="195"/>
      <c r="B14" s="195"/>
      <c r="C14" s="195"/>
      <c r="D14" s="199"/>
      <c r="E14" s="199"/>
      <c r="F14" s="18"/>
      <c r="G14" s="58"/>
      <c r="H14" s="58"/>
      <c r="I14" s="58"/>
      <c r="J14" s="275"/>
      <c r="K14" s="275"/>
      <c r="L14" s="346"/>
      <c r="M14" s="275"/>
      <c r="N14" s="275"/>
      <c r="O14" s="275"/>
      <c r="P14" s="275"/>
      <c r="Q14" s="275"/>
      <c r="R14" s="275"/>
      <c r="S14" s="275"/>
      <c r="T14" s="275"/>
      <c r="U14" s="275"/>
      <c r="V14" s="198">
        <f>SUM(J14:U14)</f>
        <v>0</v>
      </c>
      <c r="W14" s="348"/>
    </row>
    <row r="15" spans="1:23" ht="12.75" customHeight="1">
      <c r="A15" s="205"/>
      <c r="B15" s="201"/>
      <c r="C15" s="201"/>
      <c r="D15" s="709" t="s">
        <v>1037</v>
      </c>
      <c r="E15" s="710"/>
      <c r="F15" s="19">
        <f>G15-H15</f>
        <v>0</v>
      </c>
      <c r="G15" s="203">
        <f aca="true" t="shared" si="2" ref="G15:V15">SUM(G11:G14)</f>
        <v>0</v>
      </c>
      <c r="H15" s="203">
        <f t="shared" si="2"/>
        <v>0</v>
      </c>
      <c r="I15" s="203">
        <f t="shared" si="2"/>
        <v>0</v>
      </c>
      <c r="J15" s="203">
        <f t="shared" si="2"/>
        <v>0</v>
      </c>
      <c r="K15" s="203">
        <f t="shared" si="2"/>
        <v>0</v>
      </c>
      <c r="L15" s="203">
        <f t="shared" si="2"/>
        <v>0</v>
      </c>
      <c r="M15" s="203">
        <f t="shared" si="2"/>
        <v>0</v>
      </c>
      <c r="N15" s="203">
        <f t="shared" si="2"/>
        <v>0</v>
      </c>
      <c r="O15" s="203">
        <f t="shared" si="2"/>
        <v>0</v>
      </c>
      <c r="P15" s="203">
        <f t="shared" si="2"/>
        <v>0</v>
      </c>
      <c r="Q15" s="203">
        <f t="shared" si="2"/>
        <v>0</v>
      </c>
      <c r="R15" s="203">
        <f t="shared" si="2"/>
        <v>0</v>
      </c>
      <c r="S15" s="203">
        <f t="shared" si="2"/>
        <v>0</v>
      </c>
      <c r="T15" s="203">
        <f t="shared" si="2"/>
        <v>0</v>
      </c>
      <c r="U15" s="203">
        <f t="shared" si="2"/>
        <v>0</v>
      </c>
      <c r="V15" s="203">
        <f t="shared" si="2"/>
        <v>0</v>
      </c>
      <c r="W15" s="204"/>
    </row>
    <row r="16" spans="1:23" ht="13.5" customHeight="1">
      <c r="A16" s="195" t="s">
        <v>362</v>
      </c>
      <c r="B16" s="195" t="s">
        <v>402</v>
      </c>
      <c r="C16" s="195" t="s">
        <v>405</v>
      </c>
      <c r="D16" s="196" t="s">
        <v>406</v>
      </c>
      <c r="E16" s="199" t="s">
        <v>407</v>
      </c>
      <c r="F16" s="18"/>
      <c r="G16" s="58"/>
      <c r="H16" s="58"/>
      <c r="I16" s="58"/>
      <c r="J16" s="275"/>
      <c r="K16" s="275"/>
      <c r="L16" s="346"/>
      <c r="M16" s="275"/>
      <c r="N16" s="275"/>
      <c r="O16" s="275"/>
      <c r="P16" s="275"/>
      <c r="Q16" s="275"/>
      <c r="R16" s="275"/>
      <c r="S16" s="275"/>
      <c r="T16" s="275"/>
      <c r="U16" s="275"/>
      <c r="V16" s="198">
        <f aca="true" t="shared" si="3" ref="V16:V22">SUM(J16:U16)</f>
        <v>0</v>
      </c>
      <c r="W16" s="348"/>
    </row>
    <row r="17" spans="1:23" ht="13.5" customHeight="1">
      <c r="A17" s="195"/>
      <c r="B17" s="195"/>
      <c r="C17" s="195"/>
      <c r="D17" s="690" t="s">
        <v>1115</v>
      </c>
      <c r="E17" s="581" t="s">
        <v>1116</v>
      </c>
      <c r="F17" s="18">
        <f t="shared" si="0"/>
        <v>0</v>
      </c>
      <c r="G17" s="58">
        <v>600</v>
      </c>
      <c r="H17" s="58">
        <v>600</v>
      </c>
      <c r="I17" s="58"/>
      <c r="J17" s="275"/>
      <c r="K17" s="275"/>
      <c r="L17" s="346"/>
      <c r="M17" s="275"/>
      <c r="N17" s="275"/>
      <c r="O17" s="275"/>
      <c r="P17" s="275"/>
      <c r="Q17" s="275"/>
      <c r="R17" s="275"/>
      <c r="S17" s="275"/>
      <c r="T17" s="275"/>
      <c r="U17" s="275"/>
      <c r="V17" s="198">
        <f t="shared" si="3"/>
        <v>0</v>
      </c>
      <c r="W17" s="348"/>
    </row>
    <row r="18" spans="1:23" ht="13.5" customHeight="1">
      <c r="A18" s="195"/>
      <c r="B18" s="195"/>
      <c r="C18" s="195"/>
      <c r="D18" s="284" t="s">
        <v>877</v>
      </c>
      <c r="E18" s="284" t="s">
        <v>878</v>
      </c>
      <c r="F18" s="18">
        <f t="shared" si="0"/>
        <v>0</v>
      </c>
      <c r="G18" s="182">
        <v>150</v>
      </c>
      <c r="H18" s="58">
        <v>150</v>
      </c>
      <c r="I18" s="58"/>
      <c r="J18" s="275"/>
      <c r="K18" s="275"/>
      <c r="L18" s="346"/>
      <c r="M18" s="275"/>
      <c r="N18" s="275"/>
      <c r="O18" s="275"/>
      <c r="P18" s="275"/>
      <c r="Q18" s="275"/>
      <c r="R18" s="275"/>
      <c r="S18" s="275"/>
      <c r="T18" s="275"/>
      <c r="U18" s="275"/>
      <c r="V18" s="198">
        <f t="shared" si="3"/>
        <v>0</v>
      </c>
      <c r="W18" s="348"/>
    </row>
    <row r="19" spans="1:23" ht="13.5" customHeight="1">
      <c r="A19" s="195"/>
      <c r="B19" s="195"/>
      <c r="C19" s="195"/>
      <c r="D19" s="284" t="s">
        <v>1158</v>
      </c>
      <c r="E19" s="284" t="s">
        <v>1159</v>
      </c>
      <c r="F19" s="18">
        <f t="shared" si="0"/>
        <v>-720</v>
      </c>
      <c r="G19" s="58">
        <v>4080</v>
      </c>
      <c r="H19" s="58">
        <v>4800</v>
      </c>
      <c r="I19" s="58"/>
      <c r="J19" s="275"/>
      <c r="K19" s="275"/>
      <c r="L19" s="346"/>
      <c r="M19" s="275"/>
      <c r="N19" s="275"/>
      <c r="O19" s="275"/>
      <c r="P19" s="275"/>
      <c r="Q19" s="275"/>
      <c r="R19" s="275"/>
      <c r="S19" s="275"/>
      <c r="T19" s="275"/>
      <c r="U19" s="275"/>
      <c r="V19" s="198">
        <f t="shared" si="3"/>
        <v>0</v>
      </c>
      <c r="W19" s="348"/>
    </row>
    <row r="20" spans="1:23" ht="13.5" customHeight="1">
      <c r="A20" s="195"/>
      <c r="B20" s="195"/>
      <c r="C20" s="195"/>
      <c r="D20" s="284"/>
      <c r="E20" s="284"/>
      <c r="F20" s="18">
        <f t="shared" si="0"/>
        <v>0</v>
      </c>
      <c r="G20" s="58"/>
      <c r="H20" s="58"/>
      <c r="I20" s="58"/>
      <c r="J20" s="275"/>
      <c r="K20" s="275"/>
      <c r="L20" s="346"/>
      <c r="M20" s="275"/>
      <c r="N20" s="275"/>
      <c r="O20" s="275"/>
      <c r="P20" s="275"/>
      <c r="Q20" s="275"/>
      <c r="R20" s="275"/>
      <c r="S20" s="275"/>
      <c r="T20" s="275"/>
      <c r="U20" s="275"/>
      <c r="V20" s="198"/>
      <c r="W20" s="348"/>
    </row>
    <row r="21" spans="1:23" ht="13.5" customHeight="1">
      <c r="A21" s="195"/>
      <c r="B21" s="195"/>
      <c r="C21" s="195"/>
      <c r="D21" s="199"/>
      <c r="E21" s="199"/>
      <c r="F21" s="18">
        <f t="shared" si="0"/>
        <v>0</v>
      </c>
      <c r="G21" s="58"/>
      <c r="H21" s="58"/>
      <c r="I21" s="58"/>
      <c r="J21" s="275"/>
      <c r="K21" s="275"/>
      <c r="L21" s="346"/>
      <c r="M21" s="275"/>
      <c r="N21" s="275"/>
      <c r="O21" s="275"/>
      <c r="P21" s="275"/>
      <c r="Q21" s="275"/>
      <c r="R21" s="275"/>
      <c r="S21" s="275"/>
      <c r="T21" s="275"/>
      <c r="U21" s="275"/>
      <c r="V21" s="198">
        <f t="shared" si="3"/>
        <v>0</v>
      </c>
      <c r="W21" s="348"/>
    </row>
    <row r="22" spans="1:23" ht="13.5" customHeight="1">
      <c r="A22" s="195"/>
      <c r="B22" s="195"/>
      <c r="C22" s="195"/>
      <c r="D22" s="199"/>
      <c r="E22" s="199"/>
      <c r="F22" s="18">
        <f t="shared" si="0"/>
        <v>0</v>
      </c>
      <c r="G22" s="58"/>
      <c r="H22" s="58"/>
      <c r="I22" s="58"/>
      <c r="J22" s="275"/>
      <c r="K22" s="275"/>
      <c r="L22" s="346"/>
      <c r="M22" s="275"/>
      <c r="N22" s="275"/>
      <c r="O22" s="275"/>
      <c r="P22" s="275"/>
      <c r="Q22" s="275"/>
      <c r="R22" s="275"/>
      <c r="S22" s="275"/>
      <c r="T22" s="275"/>
      <c r="U22" s="275"/>
      <c r="V22" s="198">
        <f t="shared" si="3"/>
        <v>0</v>
      </c>
      <c r="W22" s="348"/>
    </row>
    <row r="23" spans="1:23" ht="13.5" customHeight="1">
      <c r="A23" s="205" t="s">
        <v>408</v>
      </c>
      <c r="B23" s="201"/>
      <c r="C23" s="201"/>
      <c r="D23" s="709" t="s">
        <v>1038</v>
      </c>
      <c r="E23" s="710"/>
      <c r="F23" s="19">
        <f t="shared" si="0"/>
        <v>-720</v>
      </c>
      <c r="G23" s="202">
        <f>SUM(G15:G21)</f>
        <v>4830</v>
      </c>
      <c r="H23" s="203">
        <f>SUM(H16:H22)</f>
        <v>5550</v>
      </c>
      <c r="I23" s="203">
        <f aca="true" t="shared" si="4" ref="I23:V23">SUM(I16:I22)</f>
        <v>0</v>
      </c>
      <c r="J23" s="203">
        <f t="shared" si="4"/>
        <v>0</v>
      </c>
      <c r="K23" s="203">
        <f t="shared" si="4"/>
        <v>0</v>
      </c>
      <c r="L23" s="203">
        <f t="shared" si="4"/>
        <v>0</v>
      </c>
      <c r="M23" s="203">
        <f t="shared" si="4"/>
        <v>0</v>
      </c>
      <c r="N23" s="203">
        <f t="shared" si="4"/>
        <v>0</v>
      </c>
      <c r="O23" s="203">
        <f t="shared" si="4"/>
        <v>0</v>
      </c>
      <c r="P23" s="203">
        <f t="shared" si="4"/>
        <v>0</v>
      </c>
      <c r="Q23" s="203">
        <f t="shared" si="4"/>
        <v>0</v>
      </c>
      <c r="R23" s="203">
        <f t="shared" si="4"/>
        <v>0</v>
      </c>
      <c r="S23" s="203">
        <f t="shared" si="4"/>
        <v>0</v>
      </c>
      <c r="T23" s="203">
        <f t="shared" si="4"/>
        <v>0</v>
      </c>
      <c r="U23" s="203">
        <f t="shared" si="4"/>
        <v>0</v>
      </c>
      <c r="V23" s="203">
        <f t="shared" si="4"/>
        <v>0</v>
      </c>
      <c r="W23" s="204"/>
    </row>
    <row r="24" spans="1:23" ht="13.5" customHeight="1">
      <c r="A24" s="195"/>
      <c r="B24" s="195" t="s">
        <v>402</v>
      </c>
      <c r="C24" s="195" t="s">
        <v>12</v>
      </c>
      <c r="D24" s="199" t="s">
        <v>409</v>
      </c>
      <c r="E24" s="199" t="s">
        <v>410</v>
      </c>
      <c r="F24" s="18"/>
      <c r="G24" s="735"/>
      <c r="H24" s="58"/>
      <c r="I24" s="58"/>
      <c r="J24" s="275"/>
      <c r="K24" s="275"/>
      <c r="L24" s="346"/>
      <c r="M24" s="275"/>
      <c r="N24" s="275"/>
      <c r="O24" s="275"/>
      <c r="P24" s="275"/>
      <c r="Q24" s="275"/>
      <c r="R24" s="275"/>
      <c r="S24" s="275"/>
      <c r="T24" s="275"/>
      <c r="U24" s="275"/>
      <c r="V24" s="198">
        <f>SUM(J24:U24)</f>
        <v>0</v>
      </c>
      <c r="W24" s="348"/>
    </row>
    <row r="25" spans="1:23" ht="13.5" customHeight="1">
      <c r="A25" s="195"/>
      <c r="B25" s="195"/>
      <c r="C25" s="195"/>
      <c r="D25" s="284" t="s">
        <v>806</v>
      </c>
      <c r="E25" s="199" t="s">
        <v>805</v>
      </c>
      <c r="F25" s="18">
        <v>0</v>
      </c>
      <c r="G25" s="736">
        <v>6000</v>
      </c>
      <c r="H25" s="58">
        <v>6000</v>
      </c>
      <c r="I25" s="58"/>
      <c r="J25" s="275"/>
      <c r="K25" s="275"/>
      <c r="L25" s="346"/>
      <c r="M25" s="275"/>
      <c r="N25" s="275"/>
      <c r="O25" s="275"/>
      <c r="P25" s="275"/>
      <c r="Q25" s="275"/>
      <c r="R25" s="275"/>
      <c r="S25" s="275"/>
      <c r="T25" s="275"/>
      <c r="U25" s="275"/>
      <c r="V25" s="198">
        <f>SUM(J25:U25)</f>
        <v>0</v>
      </c>
      <c r="W25" s="348"/>
    </row>
    <row r="26" spans="1:23" ht="13.5" customHeight="1" thickBot="1">
      <c r="A26" s="206"/>
      <c r="B26" s="207"/>
      <c r="C26" s="207"/>
      <c r="D26" s="711" t="s">
        <v>1039</v>
      </c>
      <c r="E26" s="712"/>
      <c r="F26" s="691">
        <v>0</v>
      </c>
      <c r="G26" s="208">
        <v>6000</v>
      </c>
      <c r="H26" s="208">
        <f aca="true" t="shared" si="5" ref="H26:V26">SUM(H24:H25)</f>
        <v>6000</v>
      </c>
      <c r="I26" s="208">
        <f t="shared" si="5"/>
        <v>0</v>
      </c>
      <c r="J26" s="20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208">
        <f t="shared" si="5"/>
        <v>0</v>
      </c>
      <c r="O26" s="208">
        <f t="shared" si="5"/>
        <v>0</v>
      </c>
      <c r="P26" s="208">
        <f t="shared" si="5"/>
        <v>0</v>
      </c>
      <c r="Q26" s="208">
        <f t="shared" si="5"/>
        <v>0</v>
      </c>
      <c r="R26" s="208">
        <f t="shared" si="5"/>
        <v>0</v>
      </c>
      <c r="S26" s="208">
        <f t="shared" si="5"/>
        <v>0</v>
      </c>
      <c r="T26" s="208">
        <f t="shared" si="5"/>
        <v>0</v>
      </c>
      <c r="U26" s="208">
        <f t="shared" si="5"/>
        <v>0</v>
      </c>
      <c r="V26" s="208">
        <f t="shared" si="5"/>
        <v>0</v>
      </c>
      <c r="W26" s="293"/>
    </row>
    <row r="27" spans="1:23" ht="13.5" customHeight="1" thickTop="1">
      <c r="A27" s="209"/>
      <c r="B27" s="210"/>
      <c r="C27" s="210"/>
      <c r="D27" s="713" t="s">
        <v>1040</v>
      </c>
      <c r="E27" s="714"/>
      <c r="F27" s="802">
        <f>G27-H27</f>
        <v>-3800</v>
      </c>
      <c r="G27" s="972">
        <v>21750</v>
      </c>
      <c r="H27" s="911">
        <f aca="true" t="shared" si="6" ref="H27:V27">H10+H15+H23+H26</f>
        <v>25550</v>
      </c>
      <c r="I27" s="911">
        <f t="shared" si="6"/>
        <v>0</v>
      </c>
      <c r="J27" s="911">
        <f t="shared" si="6"/>
        <v>0</v>
      </c>
      <c r="K27" s="911">
        <f t="shared" si="6"/>
        <v>0</v>
      </c>
      <c r="L27" s="911">
        <f t="shared" si="6"/>
        <v>0</v>
      </c>
      <c r="M27" s="911">
        <f t="shared" si="6"/>
        <v>0</v>
      </c>
      <c r="N27" s="911">
        <f t="shared" si="6"/>
        <v>0</v>
      </c>
      <c r="O27" s="911">
        <f t="shared" si="6"/>
        <v>0</v>
      </c>
      <c r="P27" s="911">
        <f t="shared" si="6"/>
        <v>0</v>
      </c>
      <c r="Q27" s="911">
        <f t="shared" si="6"/>
        <v>0</v>
      </c>
      <c r="R27" s="911">
        <f t="shared" si="6"/>
        <v>0</v>
      </c>
      <c r="S27" s="911">
        <f t="shared" si="6"/>
        <v>0</v>
      </c>
      <c r="T27" s="911">
        <f t="shared" si="6"/>
        <v>0</v>
      </c>
      <c r="U27" s="911">
        <f t="shared" si="6"/>
        <v>0</v>
      </c>
      <c r="V27" s="911">
        <f t="shared" si="6"/>
        <v>0</v>
      </c>
      <c r="W27" s="974">
        <f>SUM(W5:W26)</f>
        <v>0</v>
      </c>
    </row>
    <row r="28" spans="1:23" ht="13.5" customHeight="1">
      <c r="A28" s="211"/>
      <c r="B28" s="212"/>
      <c r="C28" s="212"/>
      <c r="D28" s="715"/>
      <c r="E28" s="716"/>
      <c r="F28" s="803">
        <f t="shared" si="0"/>
        <v>0</v>
      </c>
      <c r="G28" s="973"/>
      <c r="H28" s="947"/>
      <c r="I28" s="947"/>
      <c r="J28" s="947"/>
      <c r="K28" s="947"/>
      <c r="L28" s="947"/>
      <c r="M28" s="947"/>
      <c r="N28" s="947"/>
      <c r="O28" s="947"/>
      <c r="P28" s="947"/>
      <c r="Q28" s="947"/>
      <c r="R28" s="947"/>
      <c r="S28" s="947"/>
      <c r="T28" s="947"/>
      <c r="U28" s="947"/>
      <c r="V28" s="947"/>
      <c r="W28" s="975"/>
    </row>
    <row r="29" spans="7:8" ht="18" customHeight="1">
      <c r="G29" s="182"/>
      <c r="H29" s="182"/>
    </row>
    <row r="30" spans="7:8" ht="18" customHeight="1">
      <c r="G30" s="182"/>
      <c r="H30" s="182"/>
    </row>
    <row r="31" spans="7:8" ht="18" customHeight="1">
      <c r="G31" s="182"/>
      <c r="H31" s="182"/>
    </row>
  </sheetData>
  <sheetProtection/>
  <mergeCells count="37">
    <mergeCell ref="N3:N4"/>
    <mergeCell ref="U27:U28"/>
    <mergeCell ref="N27:N28"/>
    <mergeCell ref="S27:S28"/>
    <mergeCell ref="T27:T28"/>
    <mergeCell ref="T3:T4"/>
    <mergeCell ref="P3:P4"/>
    <mergeCell ref="W3:W4"/>
    <mergeCell ref="W27:W28"/>
    <mergeCell ref="D3:D4"/>
    <mergeCell ref="M27:M28"/>
    <mergeCell ref="J27:J28"/>
    <mergeCell ref="O3:O4"/>
    <mergeCell ref="U3:U4"/>
    <mergeCell ref="V27:V28"/>
    <mergeCell ref="H27:H28"/>
    <mergeCell ref="M3:M4"/>
    <mergeCell ref="V3:V4"/>
    <mergeCell ref="Q3:Q4"/>
    <mergeCell ref="L3:L4"/>
    <mergeCell ref="R3:R4"/>
    <mergeCell ref="S3:S4"/>
    <mergeCell ref="P27:P28"/>
    <mergeCell ref="Q27:Q28"/>
    <mergeCell ref="L27:L28"/>
    <mergeCell ref="R27:R28"/>
    <mergeCell ref="O27:O28"/>
    <mergeCell ref="A2:E2"/>
    <mergeCell ref="A3:C3"/>
    <mergeCell ref="K27:K28"/>
    <mergeCell ref="J3:J4"/>
    <mergeCell ref="K3:K4"/>
    <mergeCell ref="F27:F28"/>
    <mergeCell ref="F3:F4"/>
    <mergeCell ref="E3:E4"/>
    <mergeCell ref="G27:G28"/>
    <mergeCell ref="I27:I28"/>
  </mergeCells>
  <printOptions horizontalCentered="1"/>
  <pageMargins left="0.45" right="0.38" top="0.79" bottom="0.7480314960629921" header="0.5118110236220472" footer="0.5118110236220472"/>
  <pageSetup firstPageNumber="17" useFirstPageNumber="1"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3" sqref="E23"/>
    </sheetView>
  </sheetViews>
  <sheetFormatPr defaultColWidth="24.99609375" defaultRowHeight="13.5"/>
  <cols>
    <col min="1" max="1" width="14.6640625" style="179" customWidth="1"/>
    <col min="2" max="2" width="20.99609375" style="179" customWidth="1"/>
    <col min="3" max="3" width="11.88671875" style="482" customWidth="1"/>
    <col min="4" max="4" width="17.77734375" style="179" customWidth="1"/>
    <col min="5" max="5" width="31.77734375" style="179" customWidth="1"/>
    <col min="6" max="6" width="14.10546875" style="482" customWidth="1"/>
    <col min="7" max="16384" width="24.99609375" style="179" customWidth="1"/>
  </cols>
  <sheetData>
    <row r="1" spans="1:6" ht="20.25">
      <c r="A1" s="981" t="s">
        <v>594</v>
      </c>
      <c r="B1" s="981"/>
      <c r="C1" s="981"/>
      <c r="D1" s="981"/>
      <c r="E1" s="981"/>
      <c r="F1" s="981"/>
    </row>
    <row r="2" spans="1:6" ht="13.5">
      <c r="A2" s="982" t="s">
        <v>595</v>
      </c>
      <c r="B2" s="983"/>
      <c r="C2" s="984"/>
      <c r="D2" s="982" t="s">
        <v>596</v>
      </c>
      <c r="E2" s="983"/>
      <c r="F2" s="984"/>
    </row>
    <row r="3" spans="1:6" ht="13.5">
      <c r="A3" s="982" t="s">
        <v>597</v>
      </c>
      <c r="B3" s="984"/>
      <c r="C3" s="479" t="s">
        <v>598</v>
      </c>
      <c r="D3" s="982" t="s">
        <v>597</v>
      </c>
      <c r="E3" s="984"/>
      <c r="F3" s="479" t="s">
        <v>598</v>
      </c>
    </row>
    <row r="4" spans="1:6" ht="13.5">
      <c r="A4" s="978" t="s">
        <v>599</v>
      </c>
      <c r="B4" s="599" t="s">
        <v>801</v>
      </c>
      <c r="C4" s="985">
        <v>7020000</v>
      </c>
      <c r="D4" s="587" t="s">
        <v>774</v>
      </c>
      <c r="E4" s="599" t="s">
        <v>775</v>
      </c>
      <c r="F4" s="602">
        <v>550000</v>
      </c>
    </row>
    <row r="5" spans="1:6" ht="13.5">
      <c r="A5" s="980"/>
      <c r="B5" s="590" t="s">
        <v>606</v>
      </c>
      <c r="C5" s="986"/>
      <c r="D5" s="978"/>
      <c r="E5" s="603" t="s">
        <v>776</v>
      </c>
      <c r="F5" s="604"/>
    </row>
    <row r="6" spans="1:6" ht="13.5">
      <c r="A6" s="587" t="s">
        <v>600</v>
      </c>
      <c r="B6" s="589" t="s">
        <v>601</v>
      </c>
      <c r="C6" s="480">
        <v>300000</v>
      </c>
      <c r="D6" s="979"/>
      <c r="E6" s="605" t="s">
        <v>777</v>
      </c>
      <c r="F6" s="602">
        <v>240000</v>
      </c>
    </row>
    <row r="7" spans="1:6" ht="13.5">
      <c r="A7" s="587" t="s">
        <v>602</v>
      </c>
      <c r="B7" s="589" t="s">
        <v>603</v>
      </c>
      <c r="C7" s="480">
        <v>500000</v>
      </c>
      <c r="D7" s="979"/>
      <c r="E7" s="606" t="s">
        <v>778</v>
      </c>
      <c r="F7" s="607"/>
    </row>
    <row r="8" spans="1:6" ht="13.5">
      <c r="A8" s="587"/>
      <c r="B8" s="589"/>
      <c r="C8" s="480"/>
      <c r="D8" s="979"/>
      <c r="E8" s="608" t="s">
        <v>779</v>
      </c>
      <c r="F8" s="602">
        <v>1800000</v>
      </c>
    </row>
    <row r="9" spans="1:6" ht="13.5">
      <c r="A9" s="587"/>
      <c r="B9" s="589"/>
      <c r="C9" s="480"/>
      <c r="D9" s="979"/>
      <c r="E9" s="609" t="s">
        <v>780</v>
      </c>
      <c r="F9" s="604"/>
    </row>
    <row r="10" spans="1:6" ht="13.5">
      <c r="A10" s="587"/>
      <c r="B10" s="589"/>
      <c r="C10" s="480"/>
      <c r="D10" s="976" t="s">
        <v>781</v>
      </c>
      <c r="E10" s="977"/>
      <c r="F10" s="604">
        <f>SUM(F4:F9)</f>
        <v>2590000</v>
      </c>
    </row>
    <row r="11" spans="1:6" ht="13.5">
      <c r="A11" s="587"/>
      <c r="B11" s="589"/>
      <c r="C11" s="480"/>
      <c r="D11" s="587" t="s">
        <v>782</v>
      </c>
      <c r="E11" s="589" t="s">
        <v>783</v>
      </c>
      <c r="F11" s="585">
        <v>120000</v>
      </c>
    </row>
    <row r="12" spans="1:6" ht="13.5">
      <c r="A12" s="587"/>
      <c r="B12" s="589"/>
      <c r="C12" s="480"/>
      <c r="D12" s="978"/>
      <c r="E12" s="590" t="s">
        <v>784</v>
      </c>
      <c r="F12" s="604">
        <v>200000</v>
      </c>
    </row>
    <row r="13" spans="1:6" ht="13.5">
      <c r="A13" s="587"/>
      <c r="B13" s="589"/>
      <c r="C13" s="480"/>
      <c r="D13" s="979"/>
      <c r="E13" s="591" t="s">
        <v>785</v>
      </c>
      <c r="F13" s="602">
        <v>1500000</v>
      </c>
    </row>
    <row r="14" spans="1:6" ht="13.5">
      <c r="A14" s="587"/>
      <c r="B14" s="589"/>
      <c r="C14" s="480"/>
      <c r="D14" s="979"/>
      <c r="E14" s="592" t="s">
        <v>786</v>
      </c>
      <c r="F14" s="604"/>
    </row>
    <row r="15" spans="1:6" ht="13.5">
      <c r="A15" s="587"/>
      <c r="B15" s="589"/>
      <c r="C15" s="480"/>
      <c r="D15" s="979"/>
      <c r="E15" s="591" t="s">
        <v>787</v>
      </c>
      <c r="F15" s="602">
        <v>500000</v>
      </c>
    </row>
    <row r="16" spans="1:6" ht="13.5">
      <c r="A16" s="587"/>
      <c r="B16" s="589"/>
      <c r="C16" s="480"/>
      <c r="D16" s="979"/>
      <c r="E16" s="593" t="s">
        <v>788</v>
      </c>
      <c r="F16" s="607"/>
    </row>
    <row r="17" spans="1:6" ht="13.5">
      <c r="A17" s="587"/>
      <c r="B17" s="589"/>
      <c r="C17" s="480"/>
      <c r="D17" s="980"/>
      <c r="E17" s="592" t="s">
        <v>789</v>
      </c>
      <c r="F17" s="604"/>
    </row>
    <row r="18" spans="1:6" ht="13.5">
      <c r="A18" s="587"/>
      <c r="B18" s="589"/>
      <c r="C18" s="480"/>
      <c r="D18" s="976" t="s">
        <v>781</v>
      </c>
      <c r="E18" s="977"/>
      <c r="F18" s="585">
        <f>SUM(F11:F17)</f>
        <v>2320000</v>
      </c>
    </row>
    <row r="19" spans="1:6" ht="13.5">
      <c r="A19" s="587"/>
      <c r="B19" s="589"/>
      <c r="C19" s="480"/>
      <c r="D19" s="589" t="s">
        <v>1181</v>
      </c>
      <c r="E19" s="589" t="s">
        <v>790</v>
      </c>
      <c r="F19" s="585">
        <v>390000</v>
      </c>
    </row>
    <row r="20" spans="1:6" ht="13.5">
      <c r="A20" s="587"/>
      <c r="B20" s="589"/>
      <c r="C20" s="481"/>
      <c r="D20" s="596"/>
      <c r="E20" s="597" t="s">
        <v>791</v>
      </c>
      <c r="F20" s="607">
        <v>240000</v>
      </c>
    </row>
    <row r="21" spans="1:6" ht="13.5">
      <c r="A21" s="587"/>
      <c r="B21" s="589"/>
      <c r="C21" s="480"/>
      <c r="D21" s="598"/>
      <c r="E21" s="592" t="s">
        <v>792</v>
      </c>
      <c r="F21" s="604"/>
    </row>
    <row r="22" spans="1:6" ht="13.5">
      <c r="A22" s="587"/>
      <c r="B22" s="589"/>
      <c r="C22" s="480"/>
      <c r="D22" s="598"/>
      <c r="E22" s="589" t="s">
        <v>793</v>
      </c>
      <c r="F22" s="585">
        <v>240000</v>
      </c>
    </row>
    <row r="23" spans="1:6" ht="13.5">
      <c r="A23" s="587"/>
      <c r="B23" s="589"/>
      <c r="C23" s="480"/>
      <c r="D23" s="598"/>
      <c r="E23" s="589" t="s">
        <v>794</v>
      </c>
      <c r="F23" s="585">
        <v>360000</v>
      </c>
    </row>
    <row r="24" spans="1:6" ht="13.5">
      <c r="A24" s="587"/>
      <c r="B24" s="589"/>
      <c r="C24" s="480"/>
      <c r="D24" s="976" t="s">
        <v>781</v>
      </c>
      <c r="E24" s="977"/>
      <c r="F24" s="585">
        <f>SUM(F19:F23)</f>
        <v>1230000</v>
      </c>
    </row>
    <row r="25" spans="1:6" ht="13.5">
      <c r="A25" s="587"/>
      <c r="B25" s="589"/>
      <c r="C25" s="480"/>
      <c r="D25" s="587" t="s">
        <v>771</v>
      </c>
      <c r="E25" s="589" t="s">
        <v>795</v>
      </c>
      <c r="F25" s="585">
        <v>240000</v>
      </c>
    </row>
    <row r="26" spans="1:6" ht="13.5">
      <c r="A26" s="587"/>
      <c r="B26" s="589"/>
      <c r="C26" s="480"/>
      <c r="D26" s="587" t="s">
        <v>772</v>
      </c>
      <c r="E26" s="589" t="s">
        <v>796</v>
      </c>
      <c r="F26" s="585">
        <v>200000</v>
      </c>
    </row>
    <row r="27" spans="1:6" ht="13.5">
      <c r="A27" s="587"/>
      <c r="B27" s="589"/>
      <c r="C27" s="480"/>
      <c r="D27" s="588" t="s">
        <v>773</v>
      </c>
      <c r="E27" s="599" t="s">
        <v>797</v>
      </c>
      <c r="F27" s="602">
        <v>1000000</v>
      </c>
    </row>
    <row r="28" spans="1:6" ht="13.5">
      <c r="A28" s="587"/>
      <c r="B28" s="589"/>
      <c r="C28" s="480"/>
      <c r="D28" s="586" t="s">
        <v>770</v>
      </c>
      <c r="E28" s="590" t="s">
        <v>798</v>
      </c>
      <c r="F28" s="604"/>
    </row>
    <row r="29" spans="1:6" ht="13.5">
      <c r="A29" s="587"/>
      <c r="B29" s="589"/>
      <c r="C29" s="480"/>
      <c r="D29" s="600" t="s">
        <v>799</v>
      </c>
      <c r="E29" s="601"/>
      <c r="F29" s="604">
        <v>50000</v>
      </c>
    </row>
    <row r="30" spans="1:6" ht="13.5">
      <c r="A30" s="587"/>
      <c r="B30" s="589"/>
      <c r="C30" s="480"/>
      <c r="D30" s="976" t="s">
        <v>781</v>
      </c>
      <c r="E30" s="977"/>
      <c r="F30" s="585">
        <f>SUM(F25:F29)</f>
        <v>1490000</v>
      </c>
    </row>
    <row r="31" spans="1:6" ht="13.5">
      <c r="A31" s="587"/>
      <c r="B31" s="589"/>
      <c r="C31" s="480"/>
      <c r="D31" s="587" t="s">
        <v>800</v>
      </c>
      <c r="E31" s="595"/>
      <c r="F31" s="585">
        <v>190000</v>
      </c>
    </row>
    <row r="32" spans="1:6" ht="13.5">
      <c r="A32" s="587"/>
      <c r="B32" s="589"/>
      <c r="C32" s="480"/>
      <c r="D32" s="594"/>
      <c r="E32" s="595"/>
      <c r="F32" s="480"/>
    </row>
    <row r="33" spans="1:6" ht="13.5">
      <c r="A33" s="587"/>
      <c r="B33" s="589"/>
      <c r="C33" s="480"/>
      <c r="D33" s="976" t="s">
        <v>604</v>
      </c>
      <c r="E33" s="977"/>
      <c r="F33" s="480">
        <f>SUM(F31)</f>
        <v>190000</v>
      </c>
    </row>
    <row r="34" spans="1:6" ht="13.5">
      <c r="A34" s="976" t="s">
        <v>605</v>
      </c>
      <c r="B34" s="977"/>
      <c r="C34" s="480">
        <f>SUM(C4:C32)</f>
        <v>7820000</v>
      </c>
      <c r="D34" s="976" t="s">
        <v>605</v>
      </c>
      <c r="E34" s="977"/>
      <c r="F34" s="480">
        <f>SUM(F33,F30,F24,F18,F10)</f>
        <v>7820000</v>
      </c>
    </row>
    <row r="35" spans="1:5" ht="13.5">
      <c r="A35" s="598"/>
      <c r="B35" s="598"/>
      <c r="D35" s="598"/>
      <c r="E35" s="598"/>
    </row>
  </sheetData>
  <sheetProtection/>
  <mergeCells count="16">
    <mergeCell ref="A1:F1"/>
    <mergeCell ref="A2:C2"/>
    <mergeCell ref="D2:F2"/>
    <mergeCell ref="A3:B3"/>
    <mergeCell ref="D3:E3"/>
    <mergeCell ref="A4:A5"/>
    <mergeCell ref="C4:C5"/>
    <mergeCell ref="D5:D9"/>
    <mergeCell ref="A34:B34"/>
    <mergeCell ref="D34:E34"/>
    <mergeCell ref="D10:E10"/>
    <mergeCell ref="D12:D17"/>
    <mergeCell ref="D18:E18"/>
    <mergeCell ref="D24:E24"/>
    <mergeCell ref="D30:E30"/>
    <mergeCell ref="D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5" sqref="D15"/>
    </sheetView>
  </sheetViews>
  <sheetFormatPr defaultColWidth="24.99609375" defaultRowHeight="13.5"/>
  <cols>
    <col min="1" max="1" width="14.6640625" style="179" customWidth="1"/>
    <col min="2" max="2" width="20.99609375" style="179" customWidth="1"/>
    <col min="3" max="3" width="11.88671875" style="482" customWidth="1"/>
    <col min="4" max="4" width="17.77734375" style="179" customWidth="1"/>
    <col min="5" max="5" width="31.77734375" style="179" customWidth="1"/>
    <col min="6" max="6" width="14.10546875" style="482" customWidth="1"/>
    <col min="7" max="16384" width="24.99609375" style="179" customWidth="1"/>
  </cols>
  <sheetData>
    <row r="1" spans="1:6" ht="20.25">
      <c r="A1" s="981" t="s">
        <v>594</v>
      </c>
      <c r="B1" s="981"/>
      <c r="C1" s="981"/>
      <c r="D1" s="981"/>
      <c r="E1" s="981"/>
      <c r="F1" s="981"/>
    </row>
    <row r="2" spans="1:6" ht="15" customHeight="1">
      <c r="A2" s="982" t="s">
        <v>595</v>
      </c>
      <c r="B2" s="983"/>
      <c r="C2" s="984"/>
      <c r="D2" s="982" t="s">
        <v>596</v>
      </c>
      <c r="E2" s="983"/>
      <c r="F2" s="984"/>
    </row>
    <row r="3" spans="1:6" ht="15" customHeight="1">
      <c r="A3" s="982" t="s">
        <v>597</v>
      </c>
      <c r="B3" s="984"/>
      <c r="C3" s="479" t="s">
        <v>598</v>
      </c>
      <c r="D3" s="982" t="s">
        <v>597</v>
      </c>
      <c r="E3" s="984"/>
      <c r="F3" s="479" t="s">
        <v>598</v>
      </c>
    </row>
    <row r="4" spans="1:6" ht="15" customHeight="1">
      <c r="A4" s="978" t="s">
        <v>599</v>
      </c>
      <c r="B4" s="599" t="s">
        <v>1196</v>
      </c>
      <c r="C4" s="985">
        <v>6840000</v>
      </c>
      <c r="D4" s="587" t="s">
        <v>774</v>
      </c>
      <c r="E4" s="599" t="s">
        <v>775</v>
      </c>
      <c r="F4" s="602">
        <v>550000</v>
      </c>
    </row>
    <row r="5" spans="1:6" ht="15" customHeight="1">
      <c r="A5" s="980"/>
      <c r="B5" s="590" t="s">
        <v>606</v>
      </c>
      <c r="C5" s="986"/>
      <c r="D5" s="599"/>
      <c r="E5" s="603" t="s">
        <v>776</v>
      </c>
      <c r="F5" s="604"/>
    </row>
    <row r="6" spans="1:6" ht="15" customHeight="1">
      <c r="A6" s="587" t="s">
        <v>600</v>
      </c>
      <c r="B6" s="589" t="s">
        <v>1195</v>
      </c>
      <c r="C6" s="480">
        <v>600000</v>
      </c>
      <c r="D6" s="596"/>
      <c r="E6" s="605" t="s">
        <v>777</v>
      </c>
      <c r="F6" s="602">
        <v>240000</v>
      </c>
    </row>
    <row r="7" spans="1:6" ht="15" customHeight="1">
      <c r="A7" s="587" t="s">
        <v>602</v>
      </c>
      <c r="B7" s="589" t="s">
        <v>1193</v>
      </c>
      <c r="C7" s="480">
        <v>600000</v>
      </c>
      <c r="D7" s="596"/>
      <c r="E7" s="606" t="s">
        <v>1192</v>
      </c>
      <c r="F7" s="607"/>
    </row>
    <row r="8" spans="1:6" ht="15" customHeight="1">
      <c r="A8" s="587"/>
      <c r="B8" s="589"/>
      <c r="C8" s="480"/>
      <c r="D8" s="978" t="s">
        <v>1183</v>
      </c>
      <c r="E8" s="608" t="s">
        <v>1184</v>
      </c>
      <c r="F8" s="602">
        <v>1800000</v>
      </c>
    </row>
    <row r="9" spans="1:6" ht="15" customHeight="1">
      <c r="A9" s="587"/>
      <c r="B9" s="589"/>
      <c r="C9" s="480"/>
      <c r="D9" s="980"/>
      <c r="E9" s="609" t="s">
        <v>1185</v>
      </c>
      <c r="F9" s="604"/>
    </row>
    <row r="10" spans="1:6" ht="15" customHeight="1">
      <c r="A10" s="587"/>
      <c r="B10" s="589"/>
      <c r="C10" s="480"/>
      <c r="D10" s="976" t="s">
        <v>604</v>
      </c>
      <c r="E10" s="977"/>
      <c r="F10" s="604">
        <f>SUM(F4:F9)</f>
        <v>2590000</v>
      </c>
    </row>
    <row r="11" spans="1:6" ht="15" customHeight="1">
      <c r="A11" s="587"/>
      <c r="B11" s="589"/>
      <c r="C11" s="480"/>
      <c r="D11" s="587" t="s">
        <v>782</v>
      </c>
      <c r="E11" s="589" t="s">
        <v>783</v>
      </c>
      <c r="F11" s="585">
        <v>120000</v>
      </c>
    </row>
    <row r="12" spans="1:6" ht="15" customHeight="1">
      <c r="A12" s="587"/>
      <c r="B12" s="589"/>
      <c r="C12" s="480"/>
      <c r="D12" s="599"/>
      <c r="E12" s="591" t="s">
        <v>785</v>
      </c>
      <c r="F12" s="602">
        <v>1500000</v>
      </c>
    </row>
    <row r="13" spans="1:6" ht="15" customHeight="1">
      <c r="A13" s="587"/>
      <c r="B13" s="589"/>
      <c r="C13" s="480"/>
      <c r="D13" s="596"/>
      <c r="E13" s="592" t="s">
        <v>786</v>
      </c>
      <c r="F13" s="604"/>
    </row>
    <row r="14" spans="1:6" ht="15" customHeight="1">
      <c r="A14" s="587"/>
      <c r="B14" s="589"/>
      <c r="C14" s="480"/>
      <c r="D14" s="596"/>
      <c r="E14" s="591" t="s">
        <v>787</v>
      </c>
      <c r="F14" s="602">
        <v>500000</v>
      </c>
    </row>
    <row r="15" spans="1:6" ht="15" customHeight="1">
      <c r="A15" s="587"/>
      <c r="B15" s="589"/>
      <c r="C15" s="480"/>
      <c r="D15" s="596"/>
      <c r="E15" s="593" t="s">
        <v>788</v>
      </c>
      <c r="F15" s="607"/>
    </row>
    <row r="16" spans="1:6" ht="15" customHeight="1">
      <c r="A16" s="587"/>
      <c r="B16" s="589"/>
      <c r="C16" s="480"/>
      <c r="D16" s="596"/>
      <c r="E16" s="609" t="s">
        <v>1190</v>
      </c>
      <c r="F16" s="607"/>
    </row>
    <row r="17" spans="1:6" ht="15" customHeight="1">
      <c r="A17" s="587"/>
      <c r="B17" s="589"/>
      <c r="C17" s="480"/>
      <c r="D17" s="590"/>
      <c r="E17" s="589" t="s">
        <v>1191</v>
      </c>
      <c r="F17" s="585">
        <v>200000</v>
      </c>
    </row>
    <row r="18" spans="1:6" ht="15" customHeight="1">
      <c r="A18" s="587"/>
      <c r="B18" s="589"/>
      <c r="C18" s="480"/>
      <c r="D18" s="976" t="s">
        <v>604</v>
      </c>
      <c r="E18" s="977"/>
      <c r="F18" s="585">
        <f>SUM(F11:F17)</f>
        <v>2320000</v>
      </c>
    </row>
    <row r="19" spans="1:6" ht="15" customHeight="1">
      <c r="A19" s="587"/>
      <c r="B19" s="589"/>
      <c r="C19" s="480"/>
      <c r="D19" s="587" t="s">
        <v>1178</v>
      </c>
      <c r="E19" s="595" t="s">
        <v>1179</v>
      </c>
      <c r="F19" s="585">
        <v>300000</v>
      </c>
    </row>
    <row r="20" spans="1:6" ht="15" customHeight="1">
      <c r="A20" s="587"/>
      <c r="B20" s="589"/>
      <c r="C20" s="481"/>
      <c r="D20" s="594"/>
      <c r="E20" s="595" t="s">
        <v>1180</v>
      </c>
      <c r="F20" s="585">
        <f>SUM(F19)</f>
        <v>300000</v>
      </c>
    </row>
    <row r="21" spans="1:6" ht="15" customHeight="1">
      <c r="A21" s="587"/>
      <c r="B21" s="589"/>
      <c r="C21" s="480"/>
      <c r="D21" s="587" t="s">
        <v>1182</v>
      </c>
      <c r="E21" s="589" t="s">
        <v>790</v>
      </c>
      <c r="F21" s="585">
        <v>240000</v>
      </c>
    </row>
    <row r="22" spans="1:6" ht="15" customHeight="1">
      <c r="A22" s="587"/>
      <c r="B22" s="589"/>
      <c r="C22" s="480"/>
      <c r="D22" s="596"/>
      <c r="E22" s="597" t="s">
        <v>791</v>
      </c>
      <c r="F22" s="607">
        <v>240000</v>
      </c>
    </row>
    <row r="23" spans="1:6" ht="15" customHeight="1">
      <c r="A23" s="587"/>
      <c r="B23" s="589"/>
      <c r="C23" s="480"/>
      <c r="D23" s="598"/>
      <c r="E23" s="592" t="s">
        <v>1186</v>
      </c>
      <c r="F23" s="604"/>
    </row>
    <row r="24" spans="1:6" ht="15" customHeight="1">
      <c r="A24" s="587"/>
      <c r="B24" s="589"/>
      <c r="C24" s="480"/>
      <c r="D24" s="598"/>
      <c r="E24" s="589" t="s">
        <v>793</v>
      </c>
      <c r="F24" s="585">
        <v>240000</v>
      </c>
    </row>
    <row r="25" spans="1:6" ht="15" customHeight="1">
      <c r="A25" s="587"/>
      <c r="B25" s="589"/>
      <c r="C25" s="480"/>
      <c r="D25" s="598"/>
      <c r="E25" s="589" t="s">
        <v>1187</v>
      </c>
      <c r="F25" s="585">
        <v>360000</v>
      </c>
    </row>
    <row r="26" spans="1:6" ht="15" customHeight="1">
      <c r="A26" s="587"/>
      <c r="B26" s="589"/>
      <c r="C26" s="480"/>
      <c r="D26" s="976" t="s">
        <v>604</v>
      </c>
      <c r="E26" s="977"/>
      <c r="F26" s="585">
        <f>SUM(F21:F25)</f>
        <v>1080000</v>
      </c>
    </row>
    <row r="27" spans="1:6" ht="15" customHeight="1">
      <c r="A27" s="587"/>
      <c r="B27" s="589"/>
      <c r="C27" s="480"/>
      <c r="D27" s="587" t="s">
        <v>771</v>
      </c>
      <c r="E27" s="589" t="s">
        <v>1188</v>
      </c>
      <c r="F27" s="585">
        <v>240000</v>
      </c>
    </row>
    <row r="28" spans="1:6" ht="15" customHeight="1">
      <c r="A28" s="587"/>
      <c r="B28" s="589"/>
      <c r="C28" s="480"/>
      <c r="D28" s="587" t="s">
        <v>772</v>
      </c>
      <c r="E28" s="589" t="s">
        <v>1197</v>
      </c>
      <c r="F28" s="585">
        <v>110000</v>
      </c>
    </row>
    <row r="29" spans="1:6" ht="15" customHeight="1">
      <c r="A29" s="587"/>
      <c r="B29" s="589"/>
      <c r="C29" s="480"/>
      <c r="D29" s="588" t="s">
        <v>773</v>
      </c>
      <c r="E29" s="599" t="s">
        <v>1189</v>
      </c>
      <c r="F29" s="602">
        <v>500000</v>
      </c>
    </row>
    <row r="30" spans="1:6" ht="15" customHeight="1">
      <c r="A30" s="587"/>
      <c r="B30" s="589"/>
      <c r="C30" s="480"/>
      <c r="D30" s="586" t="s">
        <v>770</v>
      </c>
      <c r="E30" s="590" t="s">
        <v>1194</v>
      </c>
      <c r="F30" s="604">
        <v>600000</v>
      </c>
    </row>
    <row r="31" spans="1:6" ht="15" customHeight="1">
      <c r="A31" s="587"/>
      <c r="B31" s="589"/>
      <c r="C31" s="480"/>
      <c r="D31" s="976" t="s">
        <v>604</v>
      </c>
      <c r="E31" s="977"/>
      <c r="F31" s="585">
        <f>SUM(F27:F30)</f>
        <v>1450000</v>
      </c>
    </row>
    <row r="32" spans="1:6" ht="15" customHeight="1">
      <c r="A32" s="587"/>
      <c r="B32" s="589"/>
      <c r="C32" s="480"/>
      <c r="D32" s="587" t="s">
        <v>800</v>
      </c>
      <c r="E32" s="595"/>
      <c r="F32" s="585">
        <v>300000</v>
      </c>
    </row>
    <row r="33" spans="1:6" ht="15" customHeight="1">
      <c r="A33" s="587"/>
      <c r="B33" s="589"/>
      <c r="C33" s="480"/>
      <c r="D33" s="976" t="s">
        <v>604</v>
      </c>
      <c r="E33" s="977"/>
      <c r="F33" s="585">
        <f>SUM(F32)</f>
        <v>300000</v>
      </c>
    </row>
    <row r="34" spans="1:6" ht="15" customHeight="1">
      <c r="A34" s="587"/>
      <c r="B34" s="589"/>
      <c r="C34" s="480"/>
      <c r="D34" s="594"/>
      <c r="E34" s="595"/>
      <c r="F34" s="480"/>
    </row>
    <row r="35" spans="1:6" ht="13.5">
      <c r="A35" s="976" t="s">
        <v>605</v>
      </c>
      <c r="B35" s="977"/>
      <c r="C35" s="480">
        <f>SUM(C4:C34)</f>
        <v>8040000</v>
      </c>
      <c r="D35" s="976" t="s">
        <v>605</v>
      </c>
      <c r="E35" s="977"/>
      <c r="F35" s="480">
        <f>SUM(F33,F31,F26,F20,F18,F10)</f>
        <v>8040000</v>
      </c>
    </row>
    <row r="36" spans="1:5" ht="13.5">
      <c r="A36" s="598"/>
      <c r="B36" s="598"/>
      <c r="D36" s="598"/>
      <c r="E36" s="598"/>
    </row>
  </sheetData>
  <sheetProtection/>
  <mergeCells count="15">
    <mergeCell ref="D8:D9"/>
    <mergeCell ref="A1:F1"/>
    <mergeCell ref="A2:C2"/>
    <mergeCell ref="D2:F2"/>
    <mergeCell ref="A3:B3"/>
    <mergeCell ref="D3:E3"/>
    <mergeCell ref="A4:A5"/>
    <mergeCell ref="C4:C5"/>
    <mergeCell ref="A35:B35"/>
    <mergeCell ref="D35:E35"/>
    <mergeCell ref="D10:E10"/>
    <mergeCell ref="D18:E18"/>
    <mergeCell ref="D26:E26"/>
    <mergeCell ref="D31:E31"/>
    <mergeCell ref="D33:E33"/>
  </mergeCells>
  <printOptions/>
  <pageMargins left="0.7086614173228347" right="0.7086614173228347" top="0.48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V61"/>
  <sheetViews>
    <sheetView view="pageBreakPreview" zoomScaleSheetLayoutView="100" zoomScalePageLayoutView="0" workbookViewId="0" topLeftCell="A1">
      <pane ySplit="7" topLeftCell="A35" activePane="bottomLeft" state="frozen"/>
      <selection pane="topLeft" activeCell="D11" sqref="D11"/>
      <selection pane="bottomLeft" activeCell="D11" sqref="D11"/>
    </sheetView>
  </sheetViews>
  <sheetFormatPr defaultColWidth="8.88671875" defaultRowHeight="13.5"/>
  <cols>
    <col min="1" max="2" width="9.77734375" style="527" customWidth="1"/>
    <col min="3" max="3" width="10.77734375" style="527" customWidth="1"/>
    <col min="4" max="4" width="5.77734375" style="527" customWidth="1"/>
    <col min="5" max="5" width="10.10546875" style="531" customWidth="1"/>
    <col min="6" max="6" width="11.10546875" style="531" customWidth="1"/>
    <col min="7" max="7" width="9.3359375" style="531" customWidth="1"/>
    <col min="8" max="8" width="9.21484375" style="531" customWidth="1"/>
    <col min="9" max="9" width="31.88671875" style="528" customWidth="1"/>
    <col min="10" max="222" width="8.88671875" style="529" customWidth="1"/>
    <col min="223" max="223" width="2.6640625" style="529" customWidth="1"/>
    <col min="224" max="224" width="5.99609375" style="529" hidden="1" customWidth="1"/>
    <col min="225" max="226" width="8.88671875" style="529" hidden="1" customWidth="1"/>
    <col min="227" max="227" width="7.10546875" style="529" hidden="1" customWidth="1"/>
    <col min="228" max="231" width="8.88671875" style="529" hidden="1" customWidth="1"/>
    <col min="232" max="16384" width="8.88671875" style="529" customWidth="1"/>
  </cols>
  <sheetData>
    <row r="2" spans="3:8" ht="15" customHeight="1">
      <c r="C2" s="755" t="s">
        <v>712</v>
      </c>
      <c r="D2" s="756"/>
      <c r="E2" s="756"/>
      <c r="F2" s="756"/>
      <c r="G2" s="756"/>
      <c r="H2" s="756"/>
    </row>
    <row r="3" spans="3:9" ht="15" customHeight="1">
      <c r="C3" s="756"/>
      <c r="D3" s="756"/>
      <c r="E3" s="756"/>
      <c r="F3" s="756"/>
      <c r="G3" s="756"/>
      <c r="H3" s="756"/>
      <c r="I3" s="530" t="s">
        <v>713</v>
      </c>
    </row>
    <row r="4" spans="8:9" ht="15" customHeight="1">
      <c r="H4" s="532"/>
      <c r="I4" s="533" t="s">
        <v>714</v>
      </c>
    </row>
    <row r="5" spans="1:256" s="9" customFormat="1" ht="13.5" customHeight="1">
      <c r="A5" s="534" t="s">
        <v>715</v>
      </c>
      <c r="B5" s="535"/>
      <c r="C5" s="535"/>
      <c r="D5" s="535"/>
      <c r="E5" s="536"/>
      <c r="F5" s="536"/>
      <c r="G5" s="536"/>
      <c r="H5" s="536"/>
      <c r="I5" s="537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38"/>
      <c r="BV5" s="538"/>
      <c r="BW5" s="538"/>
      <c r="BX5" s="538"/>
      <c r="BY5" s="538"/>
      <c r="BZ5" s="538"/>
      <c r="CA5" s="538"/>
      <c r="CB5" s="538"/>
      <c r="CC5" s="538"/>
      <c r="CD5" s="538"/>
      <c r="CE5" s="538"/>
      <c r="CF5" s="538"/>
      <c r="CG5" s="538"/>
      <c r="CH5" s="538"/>
      <c r="CI5" s="538"/>
      <c r="CJ5" s="538"/>
      <c r="CK5" s="538"/>
      <c r="CL5" s="538"/>
      <c r="CM5" s="538"/>
      <c r="CN5" s="538"/>
      <c r="CO5" s="538"/>
      <c r="CP5" s="538"/>
      <c r="CQ5" s="538"/>
      <c r="CR5" s="538"/>
      <c r="CS5" s="538"/>
      <c r="CT5" s="538"/>
      <c r="CU5" s="538"/>
      <c r="CV5" s="538"/>
      <c r="CW5" s="538"/>
      <c r="CX5" s="538"/>
      <c r="CY5" s="538"/>
      <c r="CZ5" s="538"/>
      <c r="DA5" s="538"/>
      <c r="DB5" s="538"/>
      <c r="DC5" s="538"/>
      <c r="DD5" s="538"/>
      <c r="DE5" s="538"/>
      <c r="DF5" s="538"/>
      <c r="DG5" s="538"/>
      <c r="DH5" s="538"/>
      <c r="DI5" s="538"/>
      <c r="DJ5" s="538"/>
      <c r="DK5" s="538"/>
      <c r="DL5" s="538"/>
      <c r="DM5" s="538"/>
      <c r="DN5" s="538"/>
      <c r="DO5" s="538"/>
      <c r="DP5" s="538"/>
      <c r="DQ5" s="538"/>
      <c r="DR5" s="538"/>
      <c r="DS5" s="538"/>
      <c r="DT5" s="538"/>
      <c r="DU5" s="538"/>
      <c r="DV5" s="538"/>
      <c r="DW5" s="538"/>
      <c r="DX5" s="538"/>
      <c r="DY5" s="538"/>
      <c r="DZ5" s="538"/>
      <c r="EA5" s="538"/>
      <c r="EB5" s="538"/>
      <c r="EC5" s="538"/>
      <c r="ED5" s="538"/>
      <c r="EE5" s="538"/>
      <c r="EF5" s="538"/>
      <c r="EG5" s="538"/>
      <c r="EH5" s="538"/>
      <c r="EI5" s="538"/>
      <c r="EJ5" s="538"/>
      <c r="EK5" s="538"/>
      <c r="EL5" s="538"/>
      <c r="EM5" s="538"/>
      <c r="EN5" s="538"/>
      <c r="EO5" s="538"/>
      <c r="EP5" s="538"/>
      <c r="EQ5" s="538"/>
      <c r="ER5" s="538"/>
      <c r="ES5" s="538"/>
      <c r="ET5" s="538"/>
      <c r="EU5" s="538"/>
      <c r="EV5" s="538"/>
      <c r="EW5" s="538"/>
      <c r="EX5" s="538"/>
      <c r="EY5" s="538"/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538"/>
      <c r="FL5" s="538"/>
      <c r="FM5" s="538"/>
      <c r="FN5" s="538"/>
      <c r="FO5" s="538"/>
      <c r="FP5" s="538"/>
      <c r="FQ5" s="538"/>
      <c r="FR5" s="538"/>
      <c r="FS5" s="538"/>
      <c r="FT5" s="538"/>
      <c r="FU5" s="538"/>
      <c r="FV5" s="538"/>
      <c r="FW5" s="538"/>
      <c r="FX5" s="538"/>
      <c r="FY5" s="538"/>
      <c r="FZ5" s="538"/>
      <c r="GA5" s="538"/>
      <c r="GB5" s="538"/>
      <c r="GC5" s="538"/>
      <c r="GD5" s="538"/>
      <c r="GE5" s="538"/>
      <c r="GF5" s="538"/>
      <c r="GG5" s="538"/>
      <c r="GH5" s="538"/>
      <c r="GI5" s="538"/>
      <c r="GJ5" s="538"/>
      <c r="GK5" s="538"/>
      <c r="GL5" s="538"/>
      <c r="GM5" s="538"/>
      <c r="GN5" s="538"/>
      <c r="GO5" s="538"/>
      <c r="GP5" s="538"/>
      <c r="GQ5" s="538"/>
      <c r="GR5" s="538"/>
      <c r="GS5" s="538"/>
      <c r="GT5" s="538"/>
      <c r="GU5" s="538"/>
      <c r="GV5" s="538"/>
      <c r="GW5" s="538"/>
      <c r="GX5" s="538"/>
      <c r="GY5" s="538"/>
      <c r="GZ5" s="538"/>
      <c r="HA5" s="538"/>
      <c r="HB5" s="538"/>
      <c r="HC5" s="538"/>
      <c r="HD5" s="538"/>
      <c r="HE5" s="538"/>
      <c r="HF5" s="538"/>
      <c r="HG5" s="538"/>
      <c r="HH5" s="538"/>
      <c r="HI5" s="538"/>
      <c r="HJ5" s="538"/>
      <c r="HK5" s="538"/>
      <c r="HL5" s="538"/>
      <c r="HM5" s="538"/>
      <c r="HN5" s="538"/>
      <c r="HO5" s="538"/>
      <c r="HP5" s="538"/>
      <c r="HQ5" s="538"/>
      <c r="HR5" s="538"/>
      <c r="HS5" s="538"/>
      <c r="HT5" s="538"/>
      <c r="HU5" s="538"/>
      <c r="HV5" s="538"/>
      <c r="HW5" s="538"/>
      <c r="HX5" s="538"/>
      <c r="HY5" s="538"/>
      <c r="HZ5" s="538"/>
      <c r="IA5" s="538"/>
      <c r="IB5" s="538"/>
      <c r="IC5" s="538"/>
      <c r="ID5" s="538"/>
      <c r="IE5" s="538"/>
      <c r="IF5" s="538"/>
      <c r="IG5" s="538"/>
      <c r="IH5" s="538"/>
      <c r="II5" s="538"/>
      <c r="IJ5" s="538"/>
      <c r="IK5" s="538"/>
      <c r="IL5" s="538"/>
      <c r="IM5" s="538"/>
      <c r="IN5" s="538"/>
      <c r="IO5" s="538"/>
      <c r="IP5" s="538"/>
      <c r="IQ5" s="538"/>
      <c r="IR5" s="538"/>
      <c r="IS5" s="538"/>
      <c r="IT5" s="538"/>
      <c r="IU5" s="538"/>
      <c r="IV5" s="538"/>
    </row>
    <row r="6" spans="1:256" s="49" customFormat="1" ht="15" customHeight="1">
      <c r="A6" s="762" t="s">
        <v>612</v>
      </c>
      <c r="B6" s="763"/>
      <c r="C6" s="764"/>
      <c r="D6" s="722" t="s">
        <v>613</v>
      </c>
      <c r="E6" s="765" t="s">
        <v>614</v>
      </c>
      <c r="F6" s="718" t="s">
        <v>615</v>
      </c>
      <c r="G6" s="767" t="s">
        <v>616</v>
      </c>
      <c r="H6" s="768"/>
      <c r="I6" s="757" t="s">
        <v>617</v>
      </c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39"/>
      <c r="BK6" s="539"/>
      <c r="BL6" s="539"/>
      <c r="BM6" s="539"/>
      <c r="BN6" s="539"/>
      <c r="BO6" s="539"/>
      <c r="BP6" s="539"/>
      <c r="BQ6" s="539"/>
      <c r="BR6" s="539"/>
      <c r="BS6" s="539"/>
      <c r="BT6" s="539"/>
      <c r="BU6" s="539"/>
      <c r="BV6" s="539"/>
      <c r="BW6" s="539"/>
      <c r="BX6" s="539"/>
      <c r="BY6" s="539"/>
      <c r="BZ6" s="539"/>
      <c r="CA6" s="539"/>
      <c r="CB6" s="539"/>
      <c r="CC6" s="539"/>
      <c r="CD6" s="539"/>
      <c r="CE6" s="539"/>
      <c r="CF6" s="539"/>
      <c r="CG6" s="539"/>
      <c r="CH6" s="539"/>
      <c r="CI6" s="539"/>
      <c r="CJ6" s="539"/>
      <c r="CK6" s="539"/>
      <c r="CL6" s="539"/>
      <c r="CM6" s="539"/>
      <c r="CN6" s="539"/>
      <c r="CO6" s="539"/>
      <c r="CP6" s="539"/>
      <c r="CQ6" s="539"/>
      <c r="CR6" s="539"/>
      <c r="CS6" s="539"/>
      <c r="CT6" s="539"/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39"/>
      <c r="DJ6" s="539"/>
      <c r="DK6" s="539"/>
      <c r="DL6" s="539"/>
      <c r="DM6" s="539"/>
      <c r="DN6" s="539"/>
      <c r="DO6" s="539"/>
      <c r="DP6" s="539"/>
      <c r="DQ6" s="539"/>
      <c r="DR6" s="539"/>
      <c r="DS6" s="539"/>
      <c r="DT6" s="539"/>
      <c r="DU6" s="539"/>
      <c r="DV6" s="539"/>
      <c r="DW6" s="539"/>
      <c r="DX6" s="539"/>
      <c r="DY6" s="539"/>
      <c r="DZ6" s="539"/>
      <c r="EA6" s="539"/>
      <c r="EB6" s="539"/>
      <c r="EC6" s="539"/>
      <c r="ED6" s="539"/>
      <c r="EE6" s="539"/>
      <c r="EF6" s="539"/>
      <c r="EG6" s="539"/>
      <c r="EH6" s="539"/>
      <c r="EI6" s="539"/>
      <c r="EJ6" s="539"/>
      <c r="EK6" s="539"/>
      <c r="EL6" s="539"/>
      <c r="EM6" s="539"/>
      <c r="EN6" s="539"/>
      <c r="EO6" s="539"/>
      <c r="EP6" s="539"/>
      <c r="EQ6" s="539"/>
      <c r="ER6" s="539"/>
      <c r="ES6" s="539"/>
      <c r="ET6" s="539"/>
      <c r="EU6" s="539"/>
      <c r="EV6" s="539"/>
      <c r="EW6" s="539"/>
      <c r="EX6" s="539"/>
      <c r="EY6" s="539"/>
      <c r="EZ6" s="539"/>
      <c r="FA6" s="539"/>
      <c r="FB6" s="539"/>
      <c r="FC6" s="539"/>
      <c r="FD6" s="539"/>
      <c r="FE6" s="539"/>
      <c r="FF6" s="539"/>
      <c r="FG6" s="539"/>
      <c r="FH6" s="539"/>
      <c r="FI6" s="539"/>
      <c r="FJ6" s="539"/>
      <c r="FK6" s="539"/>
      <c r="FL6" s="539"/>
      <c r="FM6" s="539"/>
      <c r="FN6" s="539"/>
      <c r="FO6" s="539"/>
      <c r="FP6" s="539"/>
      <c r="FQ6" s="539"/>
      <c r="FR6" s="539"/>
      <c r="FS6" s="539"/>
      <c r="FT6" s="539"/>
      <c r="FU6" s="539"/>
      <c r="FV6" s="539"/>
      <c r="FW6" s="539"/>
      <c r="FX6" s="539"/>
      <c r="FY6" s="539"/>
      <c r="FZ6" s="539"/>
      <c r="GA6" s="539"/>
      <c r="GB6" s="539"/>
      <c r="GC6" s="539"/>
      <c r="GD6" s="539"/>
      <c r="GE6" s="539"/>
      <c r="GF6" s="539"/>
      <c r="GG6" s="539"/>
      <c r="GH6" s="539"/>
      <c r="GI6" s="539"/>
      <c r="GJ6" s="539"/>
      <c r="GK6" s="539"/>
      <c r="GL6" s="539"/>
      <c r="GM6" s="539"/>
      <c r="GN6" s="539"/>
      <c r="GO6" s="539"/>
      <c r="GP6" s="539"/>
      <c r="GQ6" s="539"/>
      <c r="GR6" s="539"/>
      <c r="GS6" s="539"/>
      <c r="GT6" s="539"/>
      <c r="GU6" s="539"/>
      <c r="GV6" s="539"/>
      <c r="GW6" s="539"/>
      <c r="GX6" s="539"/>
      <c r="GY6" s="539"/>
      <c r="GZ6" s="539"/>
      <c r="HA6" s="539"/>
      <c r="HB6" s="539"/>
      <c r="HC6" s="539"/>
      <c r="HD6" s="539"/>
      <c r="HE6" s="539"/>
      <c r="HF6" s="539"/>
      <c r="HG6" s="539"/>
      <c r="HH6" s="539"/>
      <c r="HI6" s="539"/>
      <c r="HJ6" s="539"/>
      <c r="HK6" s="539"/>
      <c r="HL6" s="539"/>
      <c r="HM6" s="539"/>
      <c r="HN6" s="539"/>
      <c r="HO6" s="539"/>
      <c r="HP6" s="539"/>
      <c r="HQ6" s="539"/>
      <c r="HR6" s="539"/>
      <c r="HS6" s="539"/>
      <c r="HT6" s="539"/>
      <c r="HU6" s="539"/>
      <c r="HV6" s="539"/>
      <c r="HW6" s="539"/>
      <c r="HX6" s="539"/>
      <c r="HY6" s="539"/>
      <c r="HZ6" s="539"/>
      <c r="IA6" s="539"/>
      <c r="IB6" s="539"/>
      <c r="IC6" s="539"/>
      <c r="ID6" s="539"/>
      <c r="IE6" s="539"/>
      <c r="IF6" s="539"/>
      <c r="IG6" s="539"/>
      <c r="IH6" s="539"/>
      <c r="II6" s="539"/>
      <c r="IJ6" s="539"/>
      <c r="IK6" s="539"/>
      <c r="IL6" s="539"/>
      <c r="IM6" s="539"/>
      <c r="IN6" s="539"/>
      <c r="IO6" s="539"/>
      <c r="IP6" s="539"/>
      <c r="IQ6" s="539"/>
      <c r="IR6" s="539"/>
      <c r="IS6" s="539"/>
      <c r="IT6" s="539"/>
      <c r="IU6" s="539"/>
      <c r="IV6" s="539"/>
    </row>
    <row r="7" spans="1:256" s="49" customFormat="1" ht="15" customHeight="1">
      <c r="A7" s="723" t="s">
        <v>1</v>
      </c>
      <c r="B7" s="724" t="s">
        <v>2</v>
      </c>
      <c r="C7" s="724" t="s">
        <v>3</v>
      </c>
      <c r="D7" s="725" t="s">
        <v>618</v>
      </c>
      <c r="E7" s="766"/>
      <c r="F7" s="726" t="s">
        <v>614</v>
      </c>
      <c r="G7" s="727" t="s">
        <v>619</v>
      </c>
      <c r="H7" s="727" t="s">
        <v>620</v>
      </c>
      <c r="I7" s="758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  <c r="CA7" s="539"/>
      <c r="CB7" s="539"/>
      <c r="CC7" s="539"/>
      <c r="CD7" s="539"/>
      <c r="CE7" s="539"/>
      <c r="CF7" s="539"/>
      <c r="CG7" s="539"/>
      <c r="CH7" s="539"/>
      <c r="CI7" s="539"/>
      <c r="CJ7" s="539"/>
      <c r="CK7" s="539"/>
      <c r="CL7" s="539"/>
      <c r="CM7" s="539"/>
      <c r="CN7" s="539"/>
      <c r="CO7" s="539"/>
      <c r="CP7" s="539"/>
      <c r="CQ7" s="539"/>
      <c r="CR7" s="539"/>
      <c r="CS7" s="539"/>
      <c r="CT7" s="539"/>
      <c r="CU7" s="539"/>
      <c r="CV7" s="539"/>
      <c r="CW7" s="539"/>
      <c r="CX7" s="539"/>
      <c r="CY7" s="539"/>
      <c r="CZ7" s="539"/>
      <c r="DA7" s="539"/>
      <c r="DB7" s="539"/>
      <c r="DC7" s="539"/>
      <c r="DD7" s="539"/>
      <c r="DE7" s="539"/>
      <c r="DF7" s="539"/>
      <c r="DG7" s="539"/>
      <c r="DH7" s="539"/>
      <c r="DI7" s="539"/>
      <c r="DJ7" s="539"/>
      <c r="DK7" s="539"/>
      <c r="DL7" s="539"/>
      <c r="DM7" s="539"/>
      <c r="DN7" s="539"/>
      <c r="DO7" s="539"/>
      <c r="DP7" s="539"/>
      <c r="DQ7" s="539"/>
      <c r="DR7" s="539"/>
      <c r="DS7" s="539"/>
      <c r="DT7" s="539"/>
      <c r="DU7" s="539"/>
      <c r="DV7" s="539"/>
      <c r="DW7" s="539"/>
      <c r="DX7" s="539"/>
      <c r="DY7" s="539"/>
      <c r="DZ7" s="539"/>
      <c r="EA7" s="539"/>
      <c r="EB7" s="539"/>
      <c r="EC7" s="539"/>
      <c r="ED7" s="539"/>
      <c r="EE7" s="539"/>
      <c r="EF7" s="539"/>
      <c r="EG7" s="539"/>
      <c r="EH7" s="539"/>
      <c r="EI7" s="539"/>
      <c r="EJ7" s="539"/>
      <c r="EK7" s="539"/>
      <c r="EL7" s="539"/>
      <c r="EM7" s="539"/>
      <c r="EN7" s="539"/>
      <c r="EO7" s="539"/>
      <c r="EP7" s="539"/>
      <c r="EQ7" s="539"/>
      <c r="ER7" s="539"/>
      <c r="ES7" s="539"/>
      <c r="ET7" s="539"/>
      <c r="EU7" s="539"/>
      <c r="EV7" s="539"/>
      <c r="EW7" s="539"/>
      <c r="EX7" s="539"/>
      <c r="EY7" s="539"/>
      <c r="EZ7" s="539"/>
      <c r="FA7" s="539"/>
      <c r="FB7" s="539"/>
      <c r="FC7" s="539"/>
      <c r="FD7" s="539"/>
      <c r="FE7" s="539"/>
      <c r="FF7" s="539"/>
      <c r="FG7" s="539"/>
      <c r="FH7" s="539"/>
      <c r="FI7" s="539"/>
      <c r="FJ7" s="539"/>
      <c r="FK7" s="539"/>
      <c r="FL7" s="539"/>
      <c r="FM7" s="539"/>
      <c r="FN7" s="539"/>
      <c r="FO7" s="539"/>
      <c r="FP7" s="539"/>
      <c r="FQ7" s="539"/>
      <c r="FR7" s="539"/>
      <c r="FS7" s="539"/>
      <c r="FT7" s="539"/>
      <c r="FU7" s="539"/>
      <c r="FV7" s="539"/>
      <c r="FW7" s="539"/>
      <c r="FX7" s="539"/>
      <c r="FY7" s="539"/>
      <c r="FZ7" s="539"/>
      <c r="GA7" s="539"/>
      <c r="GB7" s="539"/>
      <c r="GC7" s="539"/>
      <c r="GD7" s="539"/>
      <c r="GE7" s="539"/>
      <c r="GF7" s="539"/>
      <c r="GG7" s="539"/>
      <c r="GH7" s="539"/>
      <c r="GI7" s="539"/>
      <c r="GJ7" s="539"/>
      <c r="GK7" s="539"/>
      <c r="GL7" s="539"/>
      <c r="GM7" s="539"/>
      <c r="GN7" s="539"/>
      <c r="GO7" s="539"/>
      <c r="GP7" s="539"/>
      <c r="GQ7" s="539"/>
      <c r="GR7" s="539"/>
      <c r="GS7" s="539"/>
      <c r="GT7" s="539"/>
      <c r="GU7" s="539"/>
      <c r="GV7" s="539"/>
      <c r="GW7" s="539"/>
      <c r="GX7" s="539"/>
      <c r="GY7" s="539"/>
      <c r="GZ7" s="539"/>
      <c r="HA7" s="539"/>
      <c r="HB7" s="539"/>
      <c r="HC7" s="539"/>
      <c r="HD7" s="539"/>
      <c r="HE7" s="539"/>
      <c r="HF7" s="539"/>
      <c r="HG7" s="539"/>
      <c r="HH7" s="539"/>
      <c r="HI7" s="539"/>
      <c r="HJ7" s="539"/>
      <c r="HK7" s="539"/>
      <c r="HL7" s="539"/>
      <c r="HM7" s="539"/>
      <c r="HN7" s="539"/>
      <c r="HO7" s="539"/>
      <c r="HP7" s="539"/>
      <c r="HQ7" s="539"/>
      <c r="HR7" s="539"/>
      <c r="HS7" s="539"/>
      <c r="HT7" s="539"/>
      <c r="HU7" s="539"/>
      <c r="HV7" s="539"/>
      <c r="HW7" s="539"/>
      <c r="HX7" s="539"/>
      <c r="HY7" s="539"/>
      <c r="HZ7" s="539"/>
      <c r="IA7" s="539"/>
      <c r="IB7" s="539"/>
      <c r="IC7" s="539"/>
      <c r="ID7" s="539"/>
      <c r="IE7" s="539"/>
      <c r="IF7" s="539"/>
      <c r="IG7" s="539"/>
      <c r="IH7" s="539"/>
      <c r="II7" s="539"/>
      <c r="IJ7" s="539"/>
      <c r="IK7" s="539"/>
      <c r="IL7" s="539"/>
      <c r="IM7" s="539"/>
      <c r="IN7" s="539"/>
      <c r="IO7" s="539"/>
      <c r="IP7" s="539"/>
      <c r="IQ7" s="539"/>
      <c r="IR7" s="539"/>
      <c r="IS7" s="539"/>
      <c r="IT7" s="539"/>
      <c r="IU7" s="539"/>
      <c r="IV7" s="539"/>
    </row>
    <row r="8" spans="1:9" ht="16.5" customHeight="1">
      <c r="A8" s="540" t="s">
        <v>716</v>
      </c>
      <c r="B8" s="541"/>
      <c r="C8" s="541"/>
      <c r="D8" s="541">
        <v>4100</v>
      </c>
      <c r="E8" s="542">
        <v>496122460</v>
      </c>
      <c r="F8" s="542">
        <v>483969282</v>
      </c>
      <c r="G8" s="543">
        <f>IF(0=SUM(E8-F8)," ",IF(0&lt;SUM(E8-F8),SUM(E8-F8),IF(0&gt;SUM(E8-F8)," ")))</f>
        <v>12153178</v>
      </c>
      <c r="H8" s="543" t="str">
        <f>IF(0=SUM(E8-F8)," ",IF(0&gt;SUM(E8-F8),-SUM(E8-F8),IF(0&lt;SUM(E8-F8)," ")))</f>
        <v> </v>
      </c>
      <c r="I8" s="544"/>
    </row>
    <row r="9" spans="1:9" ht="16.5" customHeight="1">
      <c r="A9" s="545"/>
      <c r="B9" s="546" t="s">
        <v>717</v>
      </c>
      <c r="C9" s="546"/>
      <c r="D9" s="546">
        <v>4110</v>
      </c>
      <c r="E9" s="543">
        <v>495122460</v>
      </c>
      <c r="F9" s="543">
        <v>483969282</v>
      </c>
      <c r="G9" s="543">
        <f>IF(0=SUM(E9-F9)," ",IF(0&lt;SUM(E9-F9),SUM(E9-F9),IF(0&gt;SUM(E9-F9)," ")))</f>
        <v>11153178</v>
      </c>
      <c r="H9" s="543" t="str">
        <f>IF(0=SUM(E9-F9)," ",IF(0&gt;SUM(E9-F9),-SUM(E9-F9),IF(0&lt;SUM(E9-F9)," ")))</f>
        <v> </v>
      </c>
      <c r="I9" s="547"/>
    </row>
    <row r="10" spans="1:9" ht="16.5" customHeight="1">
      <c r="A10" s="548"/>
      <c r="B10" s="549"/>
      <c r="C10" s="546" t="s">
        <v>718</v>
      </c>
      <c r="D10" s="546">
        <v>4112</v>
      </c>
      <c r="E10" s="543">
        <v>351669282</v>
      </c>
      <c r="F10" s="543">
        <v>351669282</v>
      </c>
      <c r="G10" s="543" t="str">
        <f aca="true" t="shared" si="0" ref="G10:G54">IF(0=SUM(E10-F10)," ",IF(0&lt;SUM(E10-F10),SUM(E10-F10),IF(0&gt;SUM(E10-F10)," ")))</f>
        <v> </v>
      </c>
      <c r="H10" s="543" t="str">
        <f aca="true" t="shared" si="1" ref="H10:H54">IF(0=SUM(E10-F10)," ",IF(0&gt;SUM(E10-F10),-SUM(E10-F10),IF(0&lt;SUM(E10-F10)," ")))</f>
        <v> </v>
      </c>
      <c r="I10" s="550" t="s">
        <v>760</v>
      </c>
    </row>
    <row r="11" spans="1:9" ht="16.5" customHeight="1">
      <c r="A11" s="548"/>
      <c r="B11" s="551"/>
      <c r="C11" s="546" t="s">
        <v>719</v>
      </c>
      <c r="D11" s="546">
        <v>4113</v>
      </c>
      <c r="E11" s="543">
        <v>130000000</v>
      </c>
      <c r="F11" s="543">
        <v>117300000</v>
      </c>
      <c r="G11" s="543">
        <f>IF(0=SUM(E11-F11)," ",IF(0&lt;SUM(E11-F11),SUM(E11-F11),IF(0&gt;SUM(E11-F11)," ")))</f>
        <v>12700000</v>
      </c>
      <c r="H11" s="543" t="str">
        <f t="shared" si="1"/>
        <v> </v>
      </c>
      <c r="I11" s="689" t="s">
        <v>876</v>
      </c>
    </row>
    <row r="12" spans="1:9" ht="16.5" customHeight="1">
      <c r="A12" s="548"/>
      <c r="B12" s="551"/>
      <c r="C12" s="664" t="s">
        <v>720</v>
      </c>
      <c r="D12" s="664">
        <v>4114</v>
      </c>
      <c r="E12" s="665">
        <v>13453178</v>
      </c>
      <c r="F12" s="665">
        <v>15000000</v>
      </c>
      <c r="G12" s="665" t="str">
        <f t="shared" si="0"/>
        <v> </v>
      </c>
      <c r="H12" s="665">
        <f t="shared" si="1"/>
        <v>1546822</v>
      </c>
      <c r="I12" s="666" t="s">
        <v>721</v>
      </c>
    </row>
    <row r="13" spans="1:9" ht="16.5" customHeight="1">
      <c r="A13" s="548"/>
      <c r="B13" s="546" t="s">
        <v>722</v>
      </c>
      <c r="C13" s="546"/>
      <c r="D13" s="546">
        <v>4120</v>
      </c>
      <c r="E13" s="543">
        <f>SUM(E14:E17)</f>
        <v>0</v>
      </c>
      <c r="F13" s="543"/>
      <c r="G13" s="543" t="str">
        <f t="shared" si="0"/>
        <v> </v>
      </c>
      <c r="H13" s="543" t="str">
        <f t="shared" si="1"/>
        <v> </v>
      </c>
      <c r="I13" s="552"/>
    </row>
    <row r="14" spans="1:9" ht="16.5" customHeight="1">
      <c r="A14" s="548"/>
      <c r="B14" s="549"/>
      <c r="C14" s="546" t="s">
        <v>723</v>
      </c>
      <c r="D14" s="546">
        <v>4121</v>
      </c>
      <c r="E14" s="543"/>
      <c r="F14" s="543"/>
      <c r="G14" s="543" t="str">
        <f t="shared" si="0"/>
        <v> </v>
      </c>
      <c r="H14" s="543" t="str">
        <f t="shared" si="1"/>
        <v> </v>
      </c>
      <c r="I14" s="553"/>
    </row>
    <row r="15" spans="1:9" ht="16.5" customHeight="1">
      <c r="A15" s="548"/>
      <c r="B15" s="551"/>
      <c r="C15" s="546" t="s">
        <v>724</v>
      </c>
      <c r="D15" s="546">
        <v>4122</v>
      </c>
      <c r="E15" s="543"/>
      <c r="F15" s="543"/>
      <c r="G15" s="543" t="str">
        <f t="shared" si="0"/>
        <v> </v>
      </c>
      <c r="H15" s="543"/>
      <c r="I15" s="550"/>
    </row>
    <row r="16" spans="1:9" ht="16.5" customHeight="1">
      <c r="A16" s="548"/>
      <c r="B16" s="541"/>
      <c r="C16" s="546" t="s">
        <v>725</v>
      </c>
      <c r="D16" s="546">
        <v>4123</v>
      </c>
      <c r="E16" s="543"/>
      <c r="F16" s="543"/>
      <c r="G16" s="543" t="s">
        <v>763</v>
      </c>
      <c r="H16" s="543" t="str">
        <f t="shared" si="1"/>
        <v> </v>
      </c>
      <c r="I16" s="554"/>
    </row>
    <row r="17" spans="1:9" ht="16.5" customHeight="1">
      <c r="A17" s="548"/>
      <c r="B17" s="546" t="s">
        <v>726</v>
      </c>
      <c r="C17" s="546"/>
      <c r="D17" s="546">
        <v>4130</v>
      </c>
      <c r="E17" s="543"/>
      <c r="F17" s="543">
        <f>SUM(F18:F21)</f>
        <v>0</v>
      </c>
      <c r="G17" s="543" t="str">
        <f t="shared" si="0"/>
        <v> </v>
      </c>
      <c r="H17" s="543" t="str">
        <f t="shared" si="1"/>
        <v> </v>
      </c>
      <c r="I17" s="553"/>
    </row>
    <row r="18" spans="1:9" ht="16.5" customHeight="1">
      <c r="A18" s="548"/>
      <c r="B18" s="549"/>
      <c r="C18" s="546" t="s">
        <v>727</v>
      </c>
      <c r="D18" s="546">
        <v>4131</v>
      </c>
      <c r="E18" s="615"/>
      <c r="F18" s="543"/>
      <c r="G18" s="543" t="str">
        <f t="shared" si="0"/>
        <v> </v>
      </c>
      <c r="H18" s="543" t="str">
        <f t="shared" si="1"/>
        <v> </v>
      </c>
      <c r="I18" s="553"/>
    </row>
    <row r="19" spans="1:9" ht="16.5" customHeight="1">
      <c r="A19" s="548"/>
      <c r="B19" s="551"/>
      <c r="C19" s="546" t="s">
        <v>728</v>
      </c>
      <c r="D19" s="546">
        <v>4132</v>
      </c>
      <c r="E19" s="615"/>
      <c r="F19" s="543"/>
      <c r="G19" s="543" t="str">
        <f t="shared" si="0"/>
        <v> </v>
      </c>
      <c r="H19" s="543" t="str">
        <f t="shared" si="1"/>
        <v> </v>
      </c>
      <c r="I19" s="550"/>
    </row>
    <row r="20" spans="1:9" ht="16.5" customHeight="1">
      <c r="A20" s="548"/>
      <c r="B20" s="551"/>
      <c r="C20" s="546" t="s">
        <v>729</v>
      </c>
      <c r="D20" s="546">
        <v>4133</v>
      </c>
      <c r="E20" s="543"/>
      <c r="F20" s="543"/>
      <c r="G20" s="543" t="str">
        <f t="shared" si="0"/>
        <v> </v>
      </c>
      <c r="H20" s="543" t="str">
        <f t="shared" si="1"/>
        <v> </v>
      </c>
      <c r="I20" s="550"/>
    </row>
    <row r="21" spans="1:9" ht="16.5" customHeight="1">
      <c r="A21" s="548"/>
      <c r="B21" s="551"/>
      <c r="C21" s="546" t="s">
        <v>730</v>
      </c>
      <c r="D21" s="546">
        <v>4134</v>
      </c>
      <c r="E21" s="543"/>
      <c r="F21" s="543"/>
      <c r="G21" s="543" t="str">
        <f t="shared" si="0"/>
        <v> </v>
      </c>
      <c r="H21" s="543" t="str">
        <f t="shared" si="1"/>
        <v> </v>
      </c>
      <c r="I21" s="550"/>
    </row>
    <row r="22" spans="1:9" ht="16.5" customHeight="1">
      <c r="A22" s="548"/>
      <c r="B22" s="546" t="s">
        <v>731</v>
      </c>
      <c r="C22" s="546"/>
      <c r="D22" s="546">
        <v>4140</v>
      </c>
      <c r="E22" s="543">
        <f>SUM(E23)</f>
        <v>0</v>
      </c>
      <c r="F22" s="543">
        <f>SUM(F23)</f>
        <v>0</v>
      </c>
      <c r="G22" s="543" t="str">
        <f t="shared" si="0"/>
        <v> </v>
      </c>
      <c r="H22" s="543" t="str">
        <f t="shared" si="1"/>
        <v> </v>
      </c>
      <c r="I22" s="550"/>
    </row>
    <row r="23" spans="1:9" ht="16.5" customHeight="1">
      <c r="A23" s="548"/>
      <c r="B23" s="549"/>
      <c r="C23" s="546" t="s">
        <v>731</v>
      </c>
      <c r="D23" s="546">
        <v>4141</v>
      </c>
      <c r="E23" s="543"/>
      <c r="F23" s="543"/>
      <c r="G23" s="543" t="str">
        <f t="shared" si="0"/>
        <v> </v>
      </c>
      <c r="H23" s="543" t="str">
        <f t="shared" si="1"/>
        <v> </v>
      </c>
      <c r="I23" s="550"/>
    </row>
    <row r="24" spans="1:9" ht="16.5" customHeight="1">
      <c r="A24" s="548"/>
      <c r="B24" s="546" t="s">
        <v>732</v>
      </c>
      <c r="C24" s="546"/>
      <c r="D24" s="546">
        <v>4150</v>
      </c>
      <c r="E24" s="543">
        <f>SUM(E25:E26)</f>
        <v>0</v>
      </c>
      <c r="F24" s="543">
        <f>SUM(F25:F26)</f>
        <v>0</v>
      </c>
      <c r="G24" s="543" t="str">
        <f t="shared" si="0"/>
        <v> </v>
      </c>
      <c r="H24" s="543" t="str">
        <f t="shared" si="1"/>
        <v> </v>
      </c>
      <c r="I24" s="550"/>
    </row>
    <row r="25" spans="1:9" ht="16.5" customHeight="1">
      <c r="A25" s="548"/>
      <c r="B25" s="549"/>
      <c r="C25" s="546" t="s">
        <v>733</v>
      </c>
      <c r="D25" s="546">
        <v>4151</v>
      </c>
      <c r="E25" s="543"/>
      <c r="F25" s="543"/>
      <c r="G25" s="543" t="str">
        <f t="shared" si="0"/>
        <v> </v>
      </c>
      <c r="H25" s="543" t="str">
        <f t="shared" si="1"/>
        <v> </v>
      </c>
      <c r="I25" s="550"/>
    </row>
    <row r="26" spans="1:9" ht="16.5" customHeight="1">
      <c r="A26" s="548"/>
      <c r="B26" s="541"/>
      <c r="C26" s="546" t="s">
        <v>734</v>
      </c>
      <c r="D26" s="546">
        <v>4152</v>
      </c>
      <c r="E26" s="543"/>
      <c r="F26" s="543"/>
      <c r="G26" s="543" t="str">
        <f t="shared" si="0"/>
        <v> </v>
      </c>
      <c r="H26" s="543" t="str">
        <f t="shared" si="1"/>
        <v> </v>
      </c>
      <c r="I26" s="550"/>
    </row>
    <row r="27" spans="1:9" ht="16.5" customHeight="1">
      <c r="A27" s="548"/>
      <c r="B27" s="546" t="s">
        <v>735</v>
      </c>
      <c r="C27" s="546"/>
      <c r="D27" s="546">
        <v>4160</v>
      </c>
      <c r="E27" s="543">
        <v>1000000</v>
      </c>
      <c r="F27" s="543"/>
      <c r="G27" s="543">
        <f t="shared" si="0"/>
        <v>1000000</v>
      </c>
      <c r="H27" s="543" t="str">
        <f t="shared" si="1"/>
        <v> </v>
      </c>
      <c r="I27" s="550"/>
    </row>
    <row r="28" spans="1:9" ht="16.5" customHeight="1">
      <c r="A28" s="548"/>
      <c r="B28" s="549"/>
      <c r="C28" s="546" t="s">
        <v>736</v>
      </c>
      <c r="D28" s="546">
        <v>4161</v>
      </c>
      <c r="E28" s="543"/>
      <c r="F28" s="543"/>
      <c r="G28" s="543" t="str">
        <f t="shared" si="0"/>
        <v> </v>
      </c>
      <c r="H28" s="543" t="str">
        <f t="shared" si="1"/>
        <v> </v>
      </c>
      <c r="I28" s="550"/>
    </row>
    <row r="29" spans="1:10" ht="16.5" customHeight="1">
      <c r="A29" s="548"/>
      <c r="B29" s="541"/>
      <c r="C29" s="664" t="s">
        <v>737</v>
      </c>
      <c r="D29" s="664">
        <v>4162</v>
      </c>
      <c r="E29" s="665">
        <v>1000000</v>
      </c>
      <c r="F29" s="665"/>
      <c r="G29" s="665">
        <f t="shared" si="0"/>
        <v>1000000</v>
      </c>
      <c r="H29" s="665" t="str">
        <f t="shared" si="1"/>
        <v> </v>
      </c>
      <c r="I29" s="666" t="s">
        <v>851</v>
      </c>
      <c r="J29" s="560"/>
    </row>
    <row r="30" spans="1:9" ht="16.5" customHeight="1">
      <c r="A30" s="548"/>
      <c r="B30" s="546" t="s">
        <v>738</v>
      </c>
      <c r="C30" s="546"/>
      <c r="D30" s="546">
        <v>4170</v>
      </c>
      <c r="E30" s="543">
        <f>SUM(E31)</f>
        <v>0</v>
      </c>
      <c r="F30" s="543">
        <f>SUM(F31)</f>
        <v>0</v>
      </c>
      <c r="G30" s="543" t="str">
        <f t="shared" si="0"/>
        <v> </v>
      </c>
      <c r="H30" s="543" t="str">
        <f t="shared" si="1"/>
        <v> </v>
      </c>
      <c r="I30" s="550"/>
    </row>
    <row r="31" spans="1:9" ht="16.5" customHeight="1">
      <c r="A31" s="555"/>
      <c r="B31" s="551"/>
      <c r="C31" s="551" t="s">
        <v>738</v>
      </c>
      <c r="D31" s="551">
        <v>4171</v>
      </c>
      <c r="E31" s="556"/>
      <c r="F31" s="556"/>
      <c r="G31" s="556" t="str">
        <f t="shared" si="0"/>
        <v> </v>
      </c>
      <c r="H31" s="556" t="str">
        <f t="shared" si="1"/>
        <v> </v>
      </c>
      <c r="I31" s="557"/>
    </row>
    <row r="32" spans="1:256" s="50" customFormat="1" ht="16.5" customHeight="1">
      <c r="A32" s="759" t="s">
        <v>687</v>
      </c>
      <c r="B32" s="760"/>
      <c r="C32" s="760"/>
      <c r="D32" s="761"/>
      <c r="E32" s="558">
        <v>496122460</v>
      </c>
      <c r="F32" s="558">
        <v>483969282</v>
      </c>
      <c r="G32" s="558">
        <f t="shared" si="0"/>
        <v>12153178</v>
      </c>
      <c r="H32" s="558" t="str">
        <f t="shared" si="1"/>
        <v> </v>
      </c>
      <c r="I32" s="559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560"/>
      <c r="BU32" s="560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560"/>
      <c r="CH32" s="560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  <c r="CY32" s="560"/>
      <c r="CZ32" s="560"/>
      <c r="DA32" s="560"/>
      <c r="DB32" s="560"/>
      <c r="DC32" s="560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  <c r="ED32" s="560"/>
      <c r="EE32" s="560"/>
      <c r="EF32" s="560"/>
      <c r="EG32" s="560"/>
      <c r="EH32" s="560"/>
      <c r="EI32" s="560"/>
      <c r="EJ32" s="560"/>
      <c r="EK32" s="560"/>
      <c r="EL32" s="560"/>
      <c r="EM32" s="560"/>
      <c r="EN32" s="560"/>
      <c r="EO32" s="560"/>
      <c r="EP32" s="560"/>
      <c r="EQ32" s="560"/>
      <c r="ER32" s="560"/>
      <c r="ES32" s="560"/>
      <c r="ET32" s="560"/>
      <c r="EU32" s="560"/>
      <c r="EV32" s="560"/>
      <c r="EW32" s="560"/>
      <c r="EX32" s="560"/>
      <c r="EY32" s="560"/>
      <c r="EZ32" s="560"/>
      <c r="FA32" s="560"/>
      <c r="FB32" s="560"/>
      <c r="FC32" s="560"/>
      <c r="FD32" s="560"/>
      <c r="FE32" s="560"/>
      <c r="FF32" s="560"/>
      <c r="FG32" s="560"/>
      <c r="FH32" s="560"/>
      <c r="FI32" s="560"/>
      <c r="FJ32" s="560"/>
      <c r="FK32" s="560"/>
      <c r="FL32" s="560"/>
      <c r="FM32" s="560"/>
      <c r="FN32" s="560"/>
      <c r="FO32" s="560"/>
      <c r="FP32" s="560"/>
      <c r="FQ32" s="560"/>
      <c r="FR32" s="560"/>
      <c r="FS32" s="560"/>
      <c r="FT32" s="560"/>
      <c r="FU32" s="560"/>
      <c r="FV32" s="560"/>
      <c r="FW32" s="560"/>
      <c r="FX32" s="560"/>
      <c r="FY32" s="560"/>
      <c r="FZ32" s="560"/>
      <c r="GA32" s="560"/>
      <c r="GB32" s="560"/>
      <c r="GC32" s="560"/>
      <c r="GD32" s="560"/>
      <c r="GE32" s="560"/>
      <c r="GF32" s="560"/>
      <c r="GG32" s="560"/>
      <c r="GH32" s="560"/>
      <c r="GI32" s="560"/>
      <c r="GJ32" s="560"/>
      <c r="GK32" s="560"/>
      <c r="GL32" s="560"/>
      <c r="GM32" s="560"/>
      <c r="GN32" s="560"/>
      <c r="GO32" s="560"/>
      <c r="GP32" s="560"/>
      <c r="GQ32" s="560"/>
      <c r="GR32" s="560"/>
      <c r="GS32" s="560"/>
      <c r="GT32" s="560"/>
      <c r="GU32" s="560"/>
      <c r="GV32" s="560"/>
      <c r="GW32" s="560"/>
      <c r="GX32" s="560"/>
      <c r="GY32" s="560"/>
      <c r="GZ32" s="560"/>
      <c r="HA32" s="560"/>
      <c r="HB32" s="560"/>
      <c r="HC32" s="560"/>
      <c r="HD32" s="560"/>
      <c r="HE32" s="560"/>
      <c r="HF32" s="560"/>
      <c r="HG32" s="560"/>
      <c r="HH32" s="560"/>
      <c r="HI32" s="560"/>
      <c r="HJ32" s="560"/>
      <c r="HK32" s="560"/>
      <c r="HL32" s="560"/>
      <c r="HM32" s="560"/>
      <c r="HN32" s="560"/>
      <c r="HO32" s="560"/>
      <c r="HP32" s="560"/>
      <c r="HQ32" s="560"/>
      <c r="HR32" s="560"/>
      <c r="HS32" s="560"/>
      <c r="HT32" s="560"/>
      <c r="HU32" s="560"/>
      <c r="HV32" s="560"/>
      <c r="HW32" s="560"/>
      <c r="HX32" s="560"/>
      <c r="HY32" s="560"/>
      <c r="HZ32" s="560"/>
      <c r="IA32" s="560"/>
      <c r="IB32" s="560"/>
      <c r="IC32" s="560"/>
      <c r="ID32" s="560"/>
      <c r="IE32" s="560"/>
      <c r="IF32" s="560"/>
      <c r="IG32" s="560"/>
      <c r="IH32" s="560"/>
      <c r="II32" s="560"/>
      <c r="IJ32" s="560"/>
      <c r="IK32" s="560"/>
      <c r="IL32" s="560"/>
      <c r="IM32" s="560"/>
      <c r="IN32" s="560"/>
      <c r="IO32" s="560"/>
      <c r="IP32" s="560"/>
      <c r="IQ32" s="560"/>
      <c r="IR32" s="560"/>
      <c r="IS32" s="560"/>
      <c r="IT32" s="560"/>
      <c r="IU32" s="560"/>
      <c r="IV32" s="560"/>
    </row>
    <row r="33" spans="1:9" ht="16.5" customHeight="1">
      <c r="A33" s="561" t="s">
        <v>739</v>
      </c>
      <c r="B33" s="562"/>
      <c r="C33" s="562"/>
      <c r="D33" s="562">
        <v>4300</v>
      </c>
      <c r="E33" s="563">
        <v>15500000</v>
      </c>
      <c r="F33" s="563">
        <v>15500000</v>
      </c>
      <c r="G33" s="563" t="str">
        <f t="shared" si="0"/>
        <v> </v>
      </c>
      <c r="H33" s="563" t="str">
        <f t="shared" si="1"/>
        <v> </v>
      </c>
      <c r="I33" s="564"/>
    </row>
    <row r="34" spans="1:9" ht="16.5" customHeight="1">
      <c r="A34" s="548"/>
      <c r="B34" s="549" t="s">
        <v>689</v>
      </c>
      <c r="C34" s="546"/>
      <c r="D34" s="546">
        <v>4310</v>
      </c>
      <c r="E34" s="543">
        <v>10000000</v>
      </c>
      <c r="F34" s="543">
        <v>10000000</v>
      </c>
      <c r="G34" s="543" t="str">
        <f t="shared" si="0"/>
        <v> </v>
      </c>
      <c r="H34" s="543" t="str">
        <f t="shared" si="1"/>
        <v> </v>
      </c>
      <c r="I34" s="550"/>
    </row>
    <row r="35" spans="1:9" ht="16.5" customHeight="1">
      <c r="A35" s="548"/>
      <c r="B35" s="549"/>
      <c r="C35" s="546" t="s">
        <v>690</v>
      </c>
      <c r="D35" s="546">
        <v>4311</v>
      </c>
      <c r="E35" s="543">
        <v>1000000</v>
      </c>
      <c r="F35" s="543">
        <v>1000000</v>
      </c>
      <c r="G35" s="543" t="str">
        <f t="shared" si="0"/>
        <v> </v>
      </c>
      <c r="H35" s="543" t="str">
        <f t="shared" si="1"/>
        <v> </v>
      </c>
      <c r="I35" s="550"/>
    </row>
    <row r="36" spans="1:9" ht="16.5" customHeight="1">
      <c r="A36" s="548"/>
      <c r="B36" s="551"/>
      <c r="C36" s="546" t="s">
        <v>740</v>
      </c>
      <c r="D36" s="546">
        <v>4312</v>
      </c>
      <c r="E36" s="543">
        <v>1000000</v>
      </c>
      <c r="F36" s="543">
        <v>1000000</v>
      </c>
      <c r="G36" s="543" t="str">
        <f t="shared" si="0"/>
        <v> </v>
      </c>
      <c r="H36" s="543" t="str">
        <f t="shared" si="1"/>
        <v> </v>
      </c>
      <c r="I36" s="550"/>
    </row>
    <row r="37" spans="1:9" ht="16.5" customHeight="1">
      <c r="A37" s="548"/>
      <c r="B37" s="551"/>
      <c r="C37" s="546" t="s">
        <v>692</v>
      </c>
      <c r="D37" s="546">
        <v>4313</v>
      </c>
      <c r="E37" s="543">
        <v>1000000</v>
      </c>
      <c r="F37" s="543">
        <v>1000000</v>
      </c>
      <c r="G37" s="543" t="str">
        <f t="shared" si="0"/>
        <v> </v>
      </c>
      <c r="H37" s="543" t="str">
        <f t="shared" si="1"/>
        <v> </v>
      </c>
      <c r="I37" s="550"/>
    </row>
    <row r="38" spans="1:9" ht="16.5" customHeight="1">
      <c r="A38" s="548"/>
      <c r="B38" s="551"/>
      <c r="C38" s="546" t="s">
        <v>693</v>
      </c>
      <c r="D38" s="546">
        <v>4314</v>
      </c>
      <c r="E38" s="543">
        <v>1000000</v>
      </c>
      <c r="F38" s="543">
        <v>1000000</v>
      </c>
      <c r="G38" s="543" t="str">
        <f t="shared" si="0"/>
        <v> </v>
      </c>
      <c r="H38" s="543" t="str">
        <f t="shared" si="1"/>
        <v> </v>
      </c>
      <c r="I38" s="550"/>
    </row>
    <row r="39" spans="1:9" ht="16.5" customHeight="1">
      <c r="A39" s="548"/>
      <c r="B39" s="551"/>
      <c r="C39" s="546" t="s">
        <v>694</v>
      </c>
      <c r="D39" s="546">
        <v>4315</v>
      </c>
      <c r="E39" s="543">
        <v>1000000</v>
      </c>
      <c r="F39" s="543">
        <v>1000000</v>
      </c>
      <c r="G39" s="543" t="str">
        <f t="shared" si="0"/>
        <v> </v>
      </c>
      <c r="H39" s="543" t="str">
        <f t="shared" si="1"/>
        <v> </v>
      </c>
      <c r="I39" s="550"/>
    </row>
    <row r="40" spans="1:9" ht="16.5" customHeight="1">
      <c r="A40" s="548"/>
      <c r="B40" s="551"/>
      <c r="C40" s="546" t="s">
        <v>695</v>
      </c>
      <c r="D40" s="546">
        <v>4316</v>
      </c>
      <c r="E40" s="543">
        <v>1000000</v>
      </c>
      <c r="F40" s="543">
        <v>1000000</v>
      </c>
      <c r="G40" s="543" t="str">
        <f t="shared" si="0"/>
        <v> </v>
      </c>
      <c r="H40" s="543" t="str">
        <f t="shared" si="1"/>
        <v> </v>
      </c>
      <c r="I40" s="550"/>
    </row>
    <row r="41" spans="1:9" ht="16.5" customHeight="1">
      <c r="A41" s="548"/>
      <c r="B41" s="551"/>
      <c r="C41" s="546" t="s">
        <v>696</v>
      </c>
      <c r="D41" s="546">
        <v>4317</v>
      </c>
      <c r="E41" s="543">
        <v>1000000</v>
      </c>
      <c r="F41" s="543">
        <v>1000000</v>
      </c>
      <c r="G41" s="543" t="str">
        <f t="shared" si="0"/>
        <v> </v>
      </c>
      <c r="H41" s="543" t="str">
        <f t="shared" si="1"/>
        <v> </v>
      </c>
      <c r="I41" s="550"/>
    </row>
    <row r="42" spans="1:9" ht="16.5" customHeight="1">
      <c r="A42" s="548"/>
      <c r="B42" s="551"/>
      <c r="C42" s="546" t="s">
        <v>697</v>
      </c>
      <c r="D42" s="546">
        <v>4318</v>
      </c>
      <c r="E42" s="543">
        <v>1000000</v>
      </c>
      <c r="F42" s="543">
        <v>1000000</v>
      </c>
      <c r="G42" s="543" t="str">
        <f t="shared" si="0"/>
        <v> </v>
      </c>
      <c r="H42" s="543" t="str">
        <f t="shared" si="1"/>
        <v> </v>
      </c>
      <c r="I42" s="550"/>
    </row>
    <row r="43" spans="1:9" ht="16.5" customHeight="1">
      <c r="A43" s="548"/>
      <c r="B43" s="551"/>
      <c r="C43" s="546" t="s">
        <v>698</v>
      </c>
      <c r="D43" s="546">
        <v>4319</v>
      </c>
      <c r="E43" s="543">
        <v>1000000</v>
      </c>
      <c r="F43" s="543">
        <v>1000000</v>
      </c>
      <c r="G43" s="543" t="str">
        <f t="shared" si="0"/>
        <v> </v>
      </c>
      <c r="H43" s="543" t="str">
        <f t="shared" si="1"/>
        <v> </v>
      </c>
      <c r="I43" s="550"/>
    </row>
    <row r="44" spans="1:9" ht="16.5" customHeight="1">
      <c r="A44" s="548"/>
      <c r="B44" s="541"/>
      <c r="C44" s="546" t="s">
        <v>699</v>
      </c>
      <c r="D44" s="546" t="s">
        <v>700</v>
      </c>
      <c r="E44" s="543">
        <v>1000000</v>
      </c>
      <c r="F44" s="543">
        <v>1000000</v>
      </c>
      <c r="G44" s="543" t="str">
        <f t="shared" si="0"/>
        <v> </v>
      </c>
      <c r="H44" s="543" t="str">
        <f t="shared" si="1"/>
        <v> </v>
      </c>
      <c r="I44" s="550"/>
    </row>
    <row r="45" spans="1:9" ht="16.5" customHeight="1">
      <c r="A45" s="548"/>
      <c r="B45" s="546" t="s">
        <v>701</v>
      </c>
      <c r="C45" s="546"/>
      <c r="D45" s="546">
        <v>4320</v>
      </c>
      <c r="E45" s="543">
        <v>5500000</v>
      </c>
      <c r="F45" s="543">
        <v>5500000</v>
      </c>
      <c r="G45" s="543" t="str">
        <f t="shared" si="0"/>
        <v> </v>
      </c>
      <c r="H45" s="543" t="str">
        <f t="shared" si="1"/>
        <v> </v>
      </c>
      <c r="I45" s="550"/>
    </row>
    <row r="46" spans="1:9" ht="16.5" customHeight="1">
      <c r="A46" s="548"/>
      <c r="B46" s="549"/>
      <c r="C46" s="546" t="s">
        <v>702</v>
      </c>
      <c r="D46" s="546">
        <v>4321</v>
      </c>
      <c r="E46" s="543">
        <v>2000000</v>
      </c>
      <c r="F46" s="543">
        <v>2000000</v>
      </c>
      <c r="G46" s="543" t="str">
        <f t="shared" si="0"/>
        <v> </v>
      </c>
      <c r="H46" s="543" t="str">
        <f t="shared" si="1"/>
        <v> </v>
      </c>
      <c r="I46" s="550"/>
    </row>
    <row r="47" spans="1:9" ht="16.5" customHeight="1">
      <c r="A47" s="548"/>
      <c r="B47" s="551"/>
      <c r="C47" s="546" t="s">
        <v>703</v>
      </c>
      <c r="D47" s="546">
        <v>4322</v>
      </c>
      <c r="E47" s="543">
        <v>1500000</v>
      </c>
      <c r="F47" s="543">
        <v>1500000</v>
      </c>
      <c r="G47" s="543" t="str">
        <f t="shared" si="0"/>
        <v> </v>
      </c>
      <c r="H47" s="543" t="str">
        <f t="shared" si="1"/>
        <v> </v>
      </c>
      <c r="I47" s="550"/>
    </row>
    <row r="48" spans="1:9" ht="16.5" customHeight="1">
      <c r="A48" s="548"/>
      <c r="B48" s="551"/>
      <c r="C48" s="546" t="s">
        <v>741</v>
      </c>
      <c r="D48" s="546">
        <v>4323</v>
      </c>
      <c r="E48" s="543">
        <v>1000000</v>
      </c>
      <c r="F48" s="543">
        <v>1000000</v>
      </c>
      <c r="G48" s="543" t="str">
        <f t="shared" si="0"/>
        <v> </v>
      </c>
      <c r="H48" s="543" t="str">
        <f t="shared" si="1"/>
        <v> </v>
      </c>
      <c r="I48" s="550"/>
    </row>
    <row r="49" spans="1:9" ht="16.5" customHeight="1">
      <c r="A49" s="548"/>
      <c r="B49" s="551"/>
      <c r="C49" s="546" t="s">
        <v>699</v>
      </c>
      <c r="D49" s="546">
        <v>4324</v>
      </c>
      <c r="E49" s="543">
        <v>1000000</v>
      </c>
      <c r="F49" s="543">
        <v>1000000</v>
      </c>
      <c r="G49" s="543" t="str">
        <f t="shared" si="0"/>
        <v> </v>
      </c>
      <c r="H49" s="543" t="str">
        <f t="shared" si="1"/>
        <v> </v>
      </c>
      <c r="I49" s="550"/>
    </row>
    <row r="50" spans="1:9" ht="16.5" customHeight="1">
      <c r="A50" s="548"/>
      <c r="B50" s="551"/>
      <c r="C50" s="546"/>
      <c r="D50" s="546">
        <v>4325</v>
      </c>
      <c r="E50" s="543"/>
      <c r="F50" s="543"/>
      <c r="G50" s="543" t="str">
        <f t="shared" si="0"/>
        <v> </v>
      </c>
      <c r="H50" s="543" t="str">
        <f t="shared" si="1"/>
        <v> </v>
      </c>
      <c r="I50" s="550"/>
    </row>
    <row r="51" spans="1:9" ht="16.5" customHeight="1">
      <c r="A51" s="548"/>
      <c r="B51" s="546" t="s">
        <v>705</v>
      </c>
      <c r="C51" s="546"/>
      <c r="D51" s="546">
        <v>4330</v>
      </c>
      <c r="E51" s="543">
        <f>SUM(E52)</f>
        <v>0</v>
      </c>
      <c r="F51" s="543">
        <f>SUM(F52)</f>
        <v>0</v>
      </c>
      <c r="G51" s="543" t="str">
        <f t="shared" si="0"/>
        <v> </v>
      </c>
      <c r="H51" s="543" t="str">
        <f t="shared" si="1"/>
        <v> </v>
      </c>
      <c r="I51" s="550"/>
    </row>
    <row r="52" spans="1:9" ht="15.75" customHeight="1">
      <c r="A52" s="565"/>
      <c r="B52" s="566"/>
      <c r="C52" s="567" t="s">
        <v>705</v>
      </c>
      <c r="D52" s="567">
        <v>4331</v>
      </c>
      <c r="E52" s="568"/>
      <c r="F52" s="568"/>
      <c r="G52" s="568" t="str">
        <f t="shared" si="0"/>
        <v> </v>
      </c>
      <c r="H52" s="568" t="str">
        <f t="shared" si="1"/>
        <v> </v>
      </c>
      <c r="I52" s="569"/>
    </row>
    <row r="53" spans="1:256" s="50" customFormat="1" ht="16.5" customHeight="1">
      <c r="A53" s="759" t="s">
        <v>687</v>
      </c>
      <c r="B53" s="760"/>
      <c r="C53" s="760"/>
      <c r="D53" s="761"/>
      <c r="E53" s="558">
        <v>15500000</v>
      </c>
      <c r="F53" s="558">
        <v>15500000</v>
      </c>
      <c r="G53" s="558" t="str">
        <f t="shared" si="0"/>
        <v> </v>
      </c>
      <c r="H53" s="558" t="str">
        <f t="shared" si="1"/>
        <v> </v>
      </c>
      <c r="I53" s="559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  <c r="AK53" s="560"/>
      <c r="AL53" s="560"/>
      <c r="AM53" s="560"/>
      <c r="AN53" s="560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0"/>
      <c r="BF53" s="560"/>
      <c r="BG53" s="560"/>
      <c r="BH53" s="560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560"/>
      <c r="BT53" s="560"/>
      <c r="BU53" s="560"/>
      <c r="BV53" s="560"/>
      <c r="BW53" s="560"/>
      <c r="BX53" s="560"/>
      <c r="BY53" s="560"/>
      <c r="BZ53" s="560"/>
      <c r="CA53" s="560"/>
      <c r="CB53" s="560"/>
      <c r="CC53" s="560"/>
      <c r="CD53" s="560"/>
      <c r="CE53" s="560"/>
      <c r="CF53" s="560"/>
      <c r="CG53" s="560"/>
      <c r="CH53" s="560"/>
      <c r="CI53" s="560"/>
      <c r="CJ53" s="560"/>
      <c r="CK53" s="560"/>
      <c r="CL53" s="560"/>
      <c r="CM53" s="560"/>
      <c r="CN53" s="560"/>
      <c r="CO53" s="560"/>
      <c r="CP53" s="560"/>
      <c r="CQ53" s="560"/>
      <c r="CR53" s="560"/>
      <c r="CS53" s="560"/>
      <c r="CT53" s="560"/>
      <c r="CU53" s="560"/>
      <c r="CV53" s="560"/>
      <c r="CW53" s="560"/>
      <c r="CX53" s="560"/>
      <c r="CY53" s="560"/>
      <c r="CZ53" s="560"/>
      <c r="DA53" s="560"/>
      <c r="DB53" s="560"/>
      <c r="DC53" s="560"/>
      <c r="DD53" s="560"/>
      <c r="DE53" s="560"/>
      <c r="DF53" s="560"/>
      <c r="DG53" s="560"/>
      <c r="DH53" s="560"/>
      <c r="DI53" s="560"/>
      <c r="DJ53" s="560"/>
      <c r="DK53" s="560"/>
      <c r="DL53" s="560"/>
      <c r="DM53" s="560"/>
      <c r="DN53" s="560"/>
      <c r="DO53" s="560"/>
      <c r="DP53" s="560"/>
      <c r="DQ53" s="560"/>
      <c r="DR53" s="560"/>
      <c r="DS53" s="560"/>
      <c r="DT53" s="560"/>
      <c r="DU53" s="560"/>
      <c r="DV53" s="560"/>
      <c r="DW53" s="560"/>
      <c r="DX53" s="560"/>
      <c r="DY53" s="560"/>
      <c r="DZ53" s="560"/>
      <c r="EA53" s="560"/>
      <c r="EB53" s="560"/>
      <c r="EC53" s="560"/>
      <c r="ED53" s="560"/>
      <c r="EE53" s="560"/>
      <c r="EF53" s="560"/>
      <c r="EG53" s="560"/>
      <c r="EH53" s="560"/>
      <c r="EI53" s="560"/>
      <c r="EJ53" s="560"/>
      <c r="EK53" s="560"/>
      <c r="EL53" s="560"/>
      <c r="EM53" s="560"/>
      <c r="EN53" s="560"/>
      <c r="EO53" s="560"/>
      <c r="EP53" s="560"/>
      <c r="EQ53" s="560"/>
      <c r="ER53" s="560"/>
      <c r="ES53" s="560"/>
      <c r="ET53" s="560"/>
      <c r="EU53" s="560"/>
      <c r="EV53" s="560"/>
      <c r="EW53" s="560"/>
      <c r="EX53" s="560"/>
      <c r="EY53" s="560"/>
      <c r="EZ53" s="560"/>
      <c r="FA53" s="560"/>
      <c r="FB53" s="560"/>
      <c r="FC53" s="560"/>
      <c r="FD53" s="560"/>
      <c r="FE53" s="560"/>
      <c r="FF53" s="560"/>
      <c r="FG53" s="560"/>
      <c r="FH53" s="560"/>
      <c r="FI53" s="560"/>
      <c r="FJ53" s="560"/>
      <c r="FK53" s="560"/>
      <c r="FL53" s="560"/>
      <c r="FM53" s="560"/>
      <c r="FN53" s="560"/>
      <c r="FO53" s="560"/>
      <c r="FP53" s="560"/>
      <c r="FQ53" s="560"/>
      <c r="FR53" s="560"/>
      <c r="FS53" s="560"/>
      <c r="FT53" s="560"/>
      <c r="FU53" s="560"/>
      <c r="FV53" s="560"/>
      <c r="FW53" s="560"/>
      <c r="FX53" s="560"/>
      <c r="FY53" s="560"/>
      <c r="FZ53" s="560"/>
      <c r="GA53" s="560"/>
      <c r="GB53" s="560"/>
      <c r="GC53" s="560"/>
      <c r="GD53" s="560"/>
      <c r="GE53" s="560"/>
      <c r="GF53" s="560"/>
      <c r="GG53" s="560"/>
      <c r="GH53" s="560"/>
      <c r="GI53" s="560"/>
      <c r="GJ53" s="560"/>
      <c r="GK53" s="560"/>
      <c r="GL53" s="560"/>
      <c r="GM53" s="560"/>
      <c r="GN53" s="560"/>
      <c r="GO53" s="560"/>
      <c r="GP53" s="560"/>
      <c r="GQ53" s="560"/>
      <c r="GR53" s="560"/>
      <c r="GS53" s="560"/>
      <c r="GT53" s="560"/>
      <c r="GU53" s="560"/>
      <c r="GV53" s="560"/>
      <c r="GW53" s="560"/>
      <c r="GX53" s="560"/>
      <c r="GY53" s="560"/>
      <c r="GZ53" s="560"/>
      <c r="HA53" s="560"/>
      <c r="HB53" s="560"/>
      <c r="HC53" s="560"/>
      <c r="HD53" s="560"/>
      <c r="HE53" s="560"/>
      <c r="HF53" s="560"/>
      <c r="HG53" s="560"/>
      <c r="HH53" s="560"/>
      <c r="HI53" s="560"/>
      <c r="HJ53" s="560"/>
      <c r="HK53" s="560"/>
      <c r="HL53" s="560"/>
      <c r="HM53" s="560"/>
      <c r="HN53" s="560"/>
      <c r="HO53" s="560"/>
      <c r="HP53" s="560"/>
      <c r="HQ53" s="560"/>
      <c r="HR53" s="560"/>
      <c r="HS53" s="560"/>
      <c r="HT53" s="560"/>
      <c r="HU53" s="560"/>
      <c r="HV53" s="560"/>
      <c r="HW53" s="560"/>
      <c r="HX53" s="560"/>
      <c r="HY53" s="560"/>
      <c r="HZ53" s="560"/>
      <c r="IA53" s="560"/>
      <c r="IB53" s="560"/>
      <c r="IC53" s="560"/>
      <c r="ID53" s="560"/>
      <c r="IE53" s="560"/>
      <c r="IF53" s="560"/>
      <c r="IG53" s="560"/>
      <c r="IH53" s="560"/>
      <c r="II53" s="560"/>
      <c r="IJ53" s="560"/>
      <c r="IK53" s="560"/>
      <c r="IL53" s="560"/>
      <c r="IM53" s="560"/>
      <c r="IN53" s="560"/>
      <c r="IO53" s="560"/>
      <c r="IP53" s="560"/>
      <c r="IQ53" s="560"/>
      <c r="IR53" s="560"/>
      <c r="IS53" s="560"/>
      <c r="IT53" s="560"/>
      <c r="IU53" s="560"/>
      <c r="IV53" s="560"/>
    </row>
    <row r="54" spans="1:256" s="50" customFormat="1" ht="16.5" customHeight="1">
      <c r="A54" s="759" t="s">
        <v>706</v>
      </c>
      <c r="B54" s="760"/>
      <c r="C54" s="760"/>
      <c r="D54" s="761"/>
      <c r="E54" s="705">
        <f>E53+E32</f>
        <v>511622460</v>
      </c>
      <c r="F54" s="570">
        <f>F53+F32</f>
        <v>499469282</v>
      </c>
      <c r="G54" s="570">
        <f t="shared" si="0"/>
        <v>12153178</v>
      </c>
      <c r="H54" s="570" t="str">
        <f t="shared" si="1"/>
        <v> </v>
      </c>
      <c r="I54" s="571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0"/>
      <c r="CF54" s="560"/>
      <c r="CG54" s="560"/>
      <c r="CH54" s="560"/>
      <c r="CI54" s="560"/>
      <c r="CJ54" s="560"/>
      <c r="CK54" s="560"/>
      <c r="CL54" s="560"/>
      <c r="CM54" s="560"/>
      <c r="CN54" s="560"/>
      <c r="CO54" s="560"/>
      <c r="CP54" s="560"/>
      <c r="CQ54" s="560"/>
      <c r="CR54" s="560"/>
      <c r="CS54" s="560"/>
      <c r="CT54" s="560"/>
      <c r="CU54" s="560"/>
      <c r="CV54" s="560"/>
      <c r="CW54" s="560"/>
      <c r="CX54" s="560"/>
      <c r="CY54" s="560"/>
      <c r="CZ54" s="560"/>
      <c r="DA54" s="560"/>
      <c r="DB54" s="560"/>
      <c r="DC54" s="560"/>
      <c r="DD54" s="560"/>
      <c r="DE54" s="560"/>
      <c r="DF54" s="560"/>
      <c r="DG54" s="560"/>
      <c r="DH54" s="560"/>
      <c r="DI54" s="560"/>
      <c r="DJ54" s="560"/>
      <c r="DK54" s="560"/>
      <c r="DL54" s="560"/>
      <c r="DM54" s="560"/>
      <c r="DN54" s="560"/>
      <c r="DO54" s="560"/>
      <c r="DP54" s="560"/>
      <c r="DQ54" s="560"/>
      <c r="DR54" s="560"/>
      <c r="DS54" s="560"/>
      <c r="DT54" s="560"/>
      <c r="DU54" s="560"/>
      <c r="DV54" s="560"/>
      <c r="DW54" s="560"/>
      <c r="DX54" s="560"/>
      <c r="DY54" s="560"/>
      <c r="DZ54" s="560"/>
      <c r="EA54" s="560"/>
      <c r="EB54" s="560"/>
      <c r="EC54" s="560"/>
      <c r="ED54" s="560"/>
      <c r="EE54" s="560"/>
      <c r="EF54" s="560"/>
      <c r="EG54" s="560"/>
      <c r="EH54" s="560"/>
      <c r="EI54" s="560"/>
      <c r="EJ54" s="560"/>
      <c r="EK54" s="560"/>
      <c r="EL54" s="560"/>
      <c r="EM54" s="560"/>
      <c r="EN54" s="560"/>
      <c r="EO54" s="560"/>
      <c r="EP54" s="560"/>
      <c r="EQ54" s="560"/>
      <c r="ER54" s="560"/>
      <c r="ES54" s="560"/>
      <c r="ET54" s="560"/>
      <c r="EU54" s="560"/>
      <c r="EV54" s="560"/>
      <c r="EW54" s="560"/>
      <c r="EX54" s="560"/>
      <c r="EY54" s="560"/>
      <c r="EZ54" s="560"/>
      <c r="FA54" s="560"/>
      <c r="FB54" s="560"/>
      <c r="FC54" s="560"/>
      <c r="FD54" s="560"/>
      <c r="FE54" s="560"/>
      <c r="FF54" s="560"/>
      <c r="FG54" s="560"/>
      <c r="FH54" s="560"/>
      <c r="FI54" s="560"/>
      <c r="FJ54" s="560"/>
      <c r="FK54" s="560"/>
      <c r="FL54" s="560"/>
      <c r="FM54" s="560"/>
      <c r="FN54" s="560"/>
      <c r="FO54" s="560"/>
      <c r="FP54" s="560"/>
      <c r="FQ54" s="560"/>
      <c r="FR54" s="560"/>
      <c r="FS54" s="560"/>
      <c r="FT54" s="560"/>
      <c r="FU54" s="560"/>
      <c r="FV54" s="560"/>
      <c r="FW54" s="560"/>
      <c r="FX54" s="560"/>
      <c r="FY54" s="560"/>
      <c r="FZ54" s="560"/>
      <c r="GA54" s="560"/>
      <c r="GB54" s="560"/>
      <c r="GC54" s="560"/>
      <c r="GD54" s="560"/>
      <c r="GE54" s="560"/>
      <c r="GF54" s="560"/>
      <c r="GG54" s="560"/>
      <c r="GH54" s="560"/>
      <c r="GI54" s="560"/>
      <c r="GJ54" s="560"/>
      <c r="GK54" s="560"/>
      <c r="GL54" s="560"/>
      <c r="GM54" s="560"/>
      <c r="GN54" s="560"/>
      <c r="GO54" s="560"/>
      <c r="GP54" s="560"/>
      <c r="GQ54" s="560"/>
      <c r="GR54" s="560"/>
      <c r="GS54" s="560"/>
      <c r="GT54" s="560"/>
      <c r="GU54" s="560"/>
      <c r="GV54" s="560"/>
      <c r="GW54" s="560"/>
      <c r="GX54" s="560"/>
      <c r="GY54" s="560"/>
      <c r="GZ54" s="560"/>
      <c r="HA54" s="560"/>
      <c r="HB54" s="560"/>
      <c r="HC54" s="560"/>
      <c r="HD54" s="560"/>
      <c r="HE54" s="560"/>
      <c r="HF54" s="560"/>
      <c r="HG54" s="560"/>
      <c r="HH54" s="560"/>
      <c r="HI54" s="560"/>
      <c r="HJ54" s="560"/>
      <c r="HK54" s="560"/>
      <c r="HL54" s="560"/>
      <c r="HM54" s="560"/>
      <c r="HN54" s="560"/>
      <c r="HO54" s="560"/>
      <c r="HP54" s="560"/>
      <c r="HQ54" s="560"/>
      <c r="HR54" s="560"/>
      <c r="HS54" s="560"/>
      <c r="HT54" s="560"/>
      <c r="HU54" s="560"/>
      <c r="HV54" s="560"/>
      <c r="HW54" s="560"/>
      <c r="HX54" s="560"/>
      <c r="HY54" s="560"/>
      <c r="HZ54" s="560"/>
      <c r="IA54" s="560"/>
      <c r="IB54" s="560"/>
      <c r="IC54" s="560"/>
      <c r="ID54" s="560"/>
      <c r="IE54" s="560"/>
      <c r="IF54" s="560"/>
      <c r="IG54" s="560"/>
      <c r="IH54" s="560"/>
      <c r="II54" s="560"/>
      <c r="IJ54" s="560"/>
      <c r="IK54" s="560"/>
      <c r="IL54" s="560"/>
      <c r="IM54" s="560"/>
      <c r="IN54" s="560"/>
      <c r="IO54" s="560"/>
      <c r="IP54" s="560"/>
      <c r="IQ54" s="560"/>
      <c r="IR54" s="560"/>
      <c r="IS54" s="560"/>
      <c r="IT54" s="560"/>
      <c r="IU54" s="560"/>
      <c r="IV54" s="560"/>
    </row>
    <row r="61" spans="1:9" ht="13.5">
      <c r="A61" s="535"/>
      <c r="I61" s="572"/>
    </row>
  </sheetData>
  <sheetProtection/>
  <mergeCells count="8">
    <mergeCell ref="C2:H3"/>
    <mergeCell ref="I6:I7"/>
    <mergeCell ref="A32:D32"/>
    <mergeCell ref="A53:D53"/>
    <mergeCell ref="A54:D54"/>
    <mergeCell ref="A6:C6"/>
    <mergeCell ref="E6:E7"/>
    <mergeCell ref="G6:H6"/>
  </mergeCells>
  <printOptions/>
  <pageMargins left="0.7874015748031497" right="0.35433070866141736" top="0.35433070866141736" bottom="0.4330708661417323" header="0.15748031496062992" footer="0.2362204724409449"/>
  <pageSetup fitToHeight="2" horizontalDpi="600" verticalDpi="600" orientation="landscape" paperSize="9" r:id="rId1"/>
  <headerFooter alignWithMargins="0">
    <oddFooter>&amp;C&amp;P</oddFooter>
  </headerFooter>
  <colBreaks count="1" manualBreakCount="1">
    <brk id="23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30"/>
  <sheetViews>
    <sheetView zoomScalePageLayoutView="0" workbookViewId="0" topLeftCell="A1">
      <pane ySplit="6" topLeftCell="A108" activePane="bottomLeft" state="frozen"/>
      <selection pane="topLeft" activeCell="D11" sqref="D11"/>
      <selection pane="bottomLeft" activeCell="E128" sqref="E128"/>
    </sheetView>
  </sheetViews>
  <sheetFormatPr defaultColWidth="8.88671875" defaultRowHeight="13.5"/>
  <cols>
    <col min="1" max="2" width="9.77734375" style="511" customWidth="1"/>
    <col min="3" max="3" width="10.77734375" style="511" customWidth="1"/>
    <col min="4" max="4" width="5.77734375" style="511" customWidth="1"/>
    <col min="5" max="5" width="13.88671875" style="521" customWidth="1"/>
    <col min="6" max="6" width="10.77734375" style="521" customWidth="1"/>
    <col min="7" max="8" width="9.77734375" style="521" customWidth="1"/>
    <col min="9" max="9" width="41.88671875" style="512" customWidth="1"/>
    <col min="10" max="16384" width="8.88671875" style="513" customWidth="1"/>
  </cols>
  <sheetData>
    <row r="1" spans="1:9" s="610" customFormat="1" ht="12">
      <c r="A1" s="511"/>
      <c r="B1" s="511"/>
      <c r="C1" s="511"/>
      <c r="D1" s="511"/>
      <c r="E1" s="521"/>
      <c r="F1" s="521"/>
      <c r="G1" s="521"/>
      <c r="H1" s="521"/>
      <c r="I1" s="512"/>
    </row>
    <row r="2" spans="1:9" s="610" customFormat="1" ht="12" customHeight="1">
      <c r="A2" s="511"/>
      <c r="B2" s="511"/>
      <c r="C2" s="769" t="s">
        <v>611</v>
      </c>
      <c r="D2" s="770"/>
      <c r="E2" s="770"/>
      <c r="F2" s="770"/>
      <c r="G2" s="770"/>
      <c r="H2" s="770"/>
      <c r="I2" s="512"/>
    </row>
    <row r="3" spans="1:9" s="610" customFormat="1" ht="12" customHeight="1">
      <c r="A3" s="511"/>
      <c r="B3" s="511"/>
      <c r="C3" s="770"/>
      <c r="D3" s="770"/>
      <c r="E3" s="770"/>
      <c r="F3" s="770"/>
      <c r="G3" s="770"/>
      <c r="H3" s="770"/>
      <c r="I3" s="512"/>
    </row>
    <row r="4" spans="1:256" s="612" customFormat="1" ht="15.75" customHeight="1">
      <c r="A4" s="514"/>
      <c r="B4" s="515"/>
      <c r="C4" s="515"/>
      <c r="D4" s="515"/>
      <c r="E4" s="516"/>
      <c r="F4" s="516"/>
      <c r="G4" s="516"/>
      <c r="H4" s="516"/>
      <c r="I4" s="512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1"/>
      <c r="CH4" s="611"/>
      <c r="CI4" s="611"/>
      <c r="CJ4" s="611"/>
      <c r="CK4" s="611"/>
      <c r="CL4" s="611"/>
      <c r="CM4" s="611"/>
      <c r="CN4" s="611"/>
      <c r="CO4" s="611"/>
      <c r="CP4" s="611"/>
      <c r="CQ4" s="611"/>
      <c r="CR4" s="611"/>
      <c r="CS4" s="611"/>
      <c r="CT4" s="611"/>
      <c r="CU4" s="611"/>
      <c r="CV4" s="611"/>
      <c r="CW4" s="611"/>
      <c r="CX4" s="611"/>
      <c r="CY4" s="611"/>
      <c r="CZ4" s="611"/>
      <c r="DA4" s="611"/>
      <c r="DB4" s="611"/>
      <c r="DC4" s="611"/>
      <c r="DD4" s="611"/>
      <c r="DE4" s="611"/>
      <c r="DF4" s="611"/>
      <c r="DG4" s="611"/>
      <c r="DH4" s="611"/>
      <c r="DI4" s="611"/>
      <c r="DJ4" s="611"/>
      <c r="DK4" s="611"/>
      <c r="DL4" s="611"/>
      <c r="DM4" s="611"/>
      <c r="DN4" s="611"/>
      <c r="DO4" s="611"/>
      <c r="DP4" s="611"/>
      <c r="DQ4" s="611"/>
      <c r="DR4" s="611"/>
      <c r="DS4" s="611"/>
      <c r="DT4" s="611"/>
      <c r="DU4" s="611"/>
      <c r="DV4" s="611"/>
      <c r="DW4" s="611"/>
      <c r="DX4" s="611"/>
      <c r="DY4" s="611"/>
      <c r="DZ4" s="611"/>
      <c r="EA4" s="611"/>
      <c r="EB4" s="611"/>
      <c r="EC4" s="611"/>
      <c r="ED4" s="611"/>
      <c r="EE4" s="611"/>
      <c r="EF4" s="611"/>
      <c r="EG4" s="611"/>
      <c r="EH4" s="611"/>
      <c r="EI4" s="611"/>
      <c r="EJ4" s="611"/>
      <c r="EK4" s="611"/>
      <c r="EL4" s="611"/>
      <c r="EM4" s="611"/>
      <c r="EN4" s="611"/>
      <c r="EO4" s="611"/>
      <c r="EP4" s="611"/>
      <c r="EQ4" s="611"/>
      <c r="ER4" s="611"/>
      <c r="ES4" s="611"/>
      <c r="ET4" s="611"/>
      <c r="EU4" s="611"/>
      <c r="EV4" s="611"/>
      <c r="EW4" s="611"/>
      <c r="EX4" s="611"/>
      <c r="EY4" s="611"/>
      <c r="EZ4" s="611"/>
      <c r="FA4" s="611"/>
      <c r="FB4" s="611"/>
      <c r="FC4" s="611"/>
      <c r="FD4" s="611"/>
      <c r="FE4" s="611"/>
      <c r="FF4" s="611"/>
      <c r="FG4" s="611"/>
      <c r="FH4" s="611"/>
      <c r="FI4" s="611"/>
      <c r="FJ4" s="611"/>
      <c r="FK4" s="611"/>
      <c r="FL4" s="611"/>
      <c r="FM4" s="611"/>
      <c r="FN4" s="611"/>
      <c r="FO4" s="611"/>
      <c r="FP4" s="611"/>
      <c r="FQ4" s="611"/>
      <c r="FR4" s="611"/>
      <c r="FS4" s="611"/>
      <c r="FT4" s="611"/>
      <c r="FU4" s="611"/>
      <c r="FV4" s="611"/>
      <c r="FW4" s="611"/>
      <c r="FX4" s="611"/>
      <c r="FY4" s="611"/>
      <c r="FZ4" s="611"/>
      <c r="GA4" s="611"/>
      <c r="GB4" s="611"/>
      <c r="GC4" s="611"/>
      <c r="GD4" s="611"/>
      <c r="GE4" s="611"/>
      <c r="GF4" s="611"/>
      <c r="GG4" s="611"/>
      <c r="GH4" s="611"/>
      <c r="GI4" s="611"/>
      <c r="GJ4" s="611"/>
      <c r="GK4" s="611"/>
      <c r="GL4" s="611"/>
      <c r="GM4" s="611"/>
      <c r="GN4" s="611"/>
      <c r="GO4" s="611"/>
      <c r="GP4" s="611"/>
      <c r="GQ4" s="611"/>
      <c r="GR4" s="611"/>
      <c r="GS4" s="611"/>
      <c r="GT4" s="611"/>
      <c r="GU4" s="611"/>
      <c r="GV4" s="611"/>
      <c r="GW4" s="611"/>
      <c r="GX4" s="611"/>
      <c r="GY4" s="611"/>
      <c r="GZ4" s="611"/>
      <c r="HA4" s="611"/>
      <c r="HB4" s="611"/>
      <c r="HC4" s="611"/>
      <c r="HD4" s="611"/>
      <c r="HE4" s="611"/>
      <c r="HF4" s="611"/>
      <c r="HG4" s="611"/>
      <c r="HH4" s="611"/>
      <c r="HI4" s="611"/>
      <c r="HJ4" s="611"/>
      <c r="HK4" s="611"/>
      <c r="HL4" s="611"/>
      <c r="HM4" s="611"/>
      <c r="HN4" s="611"/>
      <c r="HO4" s="611"/>
      <c r="HP4" s="611"/>
      <c r="HQ4" s="611"/>
      <c r="HR4" s="611"/>
      <c r="HS4" s="611"/>
      <c r="HT4" s="611"/>
      <c r="HU4" s="611"/>
      <c r="HV4" s="611"/>
      <c r="HW4" s="611"/>
      <c r="HX4" s="611"/>
      <c r="HY4" s="611"/>
      <c r="HZ4" s="611"/>
      <c r="IA4" s="611"/>
      <c r="IB4" s="611"/>
      <c r="IC4" s="611"/>
      <c r="ID4" s="611"/>
      <c r="IE4" s="611"/>
      <c r="IF4" s="611"/>
      <c r="IG4" s="611"/>
      <c r="IH4" s="611"/>
      <c r="II4" s="611"/>
      <c r="IJ4" s="611"/>
      <c r="IK4" s="611"/>
      <c r="IL4" s="611"/>
      <c r="IM4" s="611"/>
      <c r="IN4" s="611"/>
      <c r="IO4" s="611"/>
      <c r="IP4" s="611"/>
      <c r="IQ4" s="611"/>
      <c r="IR4" s="611"/>
      <c r="IS4" s="611"/>
      <c r="IT4" s="611"/>
      <c r="IU4" s="611"/>
      <c r="IV4" s="611"/>
    </row>
    <row r="5" spans="1:256" s="612" customFormat="1" ht="15" customHeight="1">
      <c r="A5" s="776" t="s">
        <v>612</v>
      </c>
      <c r="B5" s="776"/>
      <c r="C5" s="776"/>
      <c r="D5" s="721" t="s">
        <v>613</v>
      </c>
      <c r="E5" s="777" t="s">
        <v>614</v>
      </c>
      <c r="F5" s="719" t="s">
        <v>615</v>
      </c>
      <c r="G5" s="777" t="s">
        <v>616</v>
      </c>
      <c r="H5" s="777"/>
      <c r="I5" s="771" t="s">
        <v>617</v>
      </c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1"/>
      <c r="AP5" s="611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11"/>
      <c r="BR5" s="611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1"/>
      <c r="CZ5" s="611"/>
      <c r="DA5" s="611"/>
      <c r="DB5" s="611"/>
      <c r="DC5" s="611"/>
      <c r="DD5" s="611"/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611"/>
      <c r="DQ5" s="611"/>
      <c r="DR5" s="611"/>
      <c r="DS5" s="611"/>
      <c r="DT5" s="611"/>
      <c r="DU5" s="611"/>
      <c r="DV5" s="611"/>
      <c r="DW5" s="611"/>
      <c r="DX5" s="611"/>
      <c r="DY5" s="611"/>
      <c r="DZ5" s="611"/>
      <c r="EA5" s="611"/>
      <c r="EB5" s="611"/>
      <c r="EC5" s="611"/>
      <c r="ED5" s="611"/>
      <c r="EE5" s="611"/>
      <c r="EF5" s="611"/>
      <c r="EG5" s="611"/>
      <c r="EH5" s="611"/>
      <c r="EI5" s="611"/>
      <c r="EJ5" s="611"/>
      <c r="EK5" s="611"/>
      <c r="EL5" s="611"/>
      <c r="EM5" s="611"/>
      <c r="EN5" s="611"/>
      <c r="EO5" s="611"/>
      <c r="EP5" s="611"/>
      <c r="EQ5" s="611"/>
      <c r="ER5" s="611"/>
      <c r="ES5" s="611"/>
      <c r="ET5" s="611"/>
      <c r="EU5" s="611"/>
      <c r="EV5" s="611"/>
      <c r="EW5" s="611"/>
      <c r="EX5" s="611"/>
      <c r="EY5" s="611"/>
      <c r="EZ5" s="611"/>
      <c r="FA5" s="611"/>
      <c r="FB5" s="611"/>
      <c r="FC5" s="611"/>
      <c r="FD5" s="611"/>
      <c r="FE5" s="611"/>
      <c r="FF5" s="611"/>
      <c r="FG5" s="611"/>
      <c r="FH5" s="611"/>
      <c r="FI5" s="611"/>
      <c r="FJ5" s="611"/>
      <c r="FK5" s="611"/>
      <c r="FL5" s="611"/>
      <c r="FM5" s="611"/>
      <c r="FN5" s="611"/>
      <c r="FO5" s="611"/>
      <c r="FP5" s="611"/>
      <c r="FQ5" s="611"/>
      <c r="FR5" s="611"/>
      <c r="FS5" s="611"/>
      <c r="FT5" s="611"/>
      <c r="FU5" s="611"/>
      <c r="FV5" s="611"/>
      <c r="FW5" s="611"/>
      <c r="FX5" s="611"/>
      <c r="FY5" s="611"/>
      <c r="FZ5" s="611"/>
      <c r="GA5" s="611"/>
      <c r="GB5" s="611"/>
      <c r="GC5" s="611"/>
      <c r="GD5" s="611"/>
      <c r="GE5" s="611"/>
      <c r="GF5" s="611"/>
      <c r="GG5" s="611"/>
      <c r="GH5" s="611"/>
      <c r="GI5" s="611"/>
      <c r="GJ5" s="611"/>
      <c r="GK5" s="611"/>
      <c r="GL5" s="611"/>
      <c r="GM5" s="611"/>
      <c r="GN5" s="611"/>
      <c r="GO5" s="611"/>
      <c r="GP5" s="611"/>
      <c r="GQ5" s="611"/>
      <c r="GR5" s="611"/>
      <c r="GS5" s="611"/>
      <c r="GT5" s="611"/>
      <c r="GU5" s="611"/>
      <c r="GV5" s="611"/>
      <c r="GW5" s="611"/>
      <c r="GX5" s="611"/>
      <c r="GY5" s="611"/>
      <c r="GZ5" s="611"/>
      <c r="HA5" s="611"/>
      <c r="HB5" s="611"/>
      <c r="HC5" s="611"/>
      <c r="HD5" s="611"/>
      <c r="HE5" s="611"/>
      <c r="HF5" s="611"/>
      <c r="HG5" s="611"/>
      <c r="HH5" s="611"/>
      <c r="HI5" s="611"/>
      <c r="HJ5" s="611"/>
      <c r="HK5" s="611"/>
      <c r="HL5" s="611"/>
      <c r="HM5" s="611"/>
      <c r="HN5" s="611"/>
      <c r="HO5" s="611"/>
      <c r="HP5" s="611"/>
      <c r="HQ5" s="611"/>
      <c r="HR5" s="611"/>
      <c r="HS5" s="611"/>
      <c r="HT5" s="611"/>
      <c r="HU5" s="611"/>
      <c r="HV5" s="611"/>
      <c r="HW5" s="611"/>
      <c r="HX5" s="611"/>
      <c r="HY5" s="611"/>
      <c r="HZ5" s="611"/>
      <c r="IA5" s="611"/>
      <c r="IB5" s="611"/>
      <c r="IC5" s="611"/>
      <c r="ID5" s="611"/>
      <c r="IE5" s="611"/>
      <c r="IF5" s="611"/>
      <c r="IG5" s="611"/>
      <c r="IH5" s="611"/>
      <c r="II5" s="611"/>
      <c r="IJ5" s="611"/>
      <c r="IK5" s="611"/>
      <c r="IL5" s="611"/>
      <c r="IM5" s="611"/>
      <c r="IN5" s="611"/>
      <c r="IO5" s="611"/>
      <c r="IP5" s="611"/>
      <c r="IQ5" s="611"/>
      <c r="IR5" s="611"/>
      <c r="IS5" s="611"/>
      <c r="IT5" s="611"/>
      <c r="IU5" s="611"/>
      <c r="IV5" s="611"/>
    </row>
    <row r="6" spans="1:256" s="612" customFormat="1" ht="15" customHeight="1">
      <c r="A6" s="721" t="s">
        <v>1</v>
      </c>
      <c r="B6" s="721" t="s">
        <v>2</v>
      </c>
      <c r="C6" s="721" t="s">
        <v>3</v>
      </c>
      <c r="D6" s="721" t="s">
        <v>618</v>
      </c>
      <c r="E6" s="771"/>
      <c r="F6" s="719" t="s">
        <v>614</v>
      </c>
      <c r="G6" s="719" t="s">
        <v>619</v>
      </c>
      <c r="H6" s="719" t="s">
        <v>620</v>
      </c>
      <c r="I6" s="77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11"/>
      <c r="AT6" s="611"/>
      <c r="AU6" s="611"/>
      <c r="AV6" s="611"/>
      <c r="AW6" s="611"/>
      <c r="AX6" s="611"/>
      <c r="AY6" s="611"/>
      <c r="AZ6" s="611"/>
      <c r="BA6" s="611"/>
      <c r="BB6" s="611"/>
      <c r="BC6" s="611"/>
      <c r="BD6" s="611"/>
      <c r="BE6" s="611"/>
      <c r="BF6" s="611"/>
      <c r="BG6" s="611"/>
      <c r="BH6" s="611"/>
      <c r="BI6" s="611"/>
      <c r="BJ6" s="611"/>
      <c r="BK6" s="611"/>
      <c r="BL6" s="611"/>
      <c r="BM6" s="611"/>
      <c r="BN6" s="611"/>
      <c r="BO6" s="611"/>
      <c r="BP6" s="611"/>
      <c r="BQ6" s="611"/>
      <c r="BR6" s="611"/>
      <c r="BS6" s="611"/>
      <c r="BT6" s="611"/>
      <c r="BU6" s="611"/>
      <c r="BV6" s="611"/>
      <c r="BW6" s="611"/>
      <c r="BX6" s="611"/>
      <c r="BY6" s="611"/>
      <c r="BZ6" s="611"/>
      <c r="CA6" s="611"/>
      <c r="CB6" s="611"/>
      <c r="CC6" s="611"/>
      <c r="CD6" s="611"/>
      <c r="CE6" s="611"/>
      <c r="CF6" s="611"/>
      <c r="CG6" s="611"/>
      <c r="CH6" s="611"/>
      <c r="CI6" s="611"/>
      <c r="CJ6" s="611"/>
      <c r="CK6" s="611"/>
      <c r="CL6" s="611"/>
      <c r="CM6" s="611"/>
      <c r="CN6" s="611"/>
      <c r="CO6" s="611"/>
      <c r="CP6" s="611"/>
      <c r="CQ6" s="611"/>
      <c r="CR6" s="611"/>
      <c r="CS6" s="611"/>
      <c r="CT6" s="611"/>
      <c r="CU6" s="611"/>
      <c r="CV6" s="611"/>
      <c r="CW6" s="611"/>
      <c r="CX6" s="611"/>
      <c r="CY6" s="611"/>
      <c r="CZ6" s="611"/>
      <c r="DA6" s="611"/>
      <c r="DB6" s="611"/>
      <c r="DC6" s="611"/>
      <c r="DD6" s="611"/>
      <c r="DE6" s="611"/>
      <c r="DF6" s="611"/>
      <c r="DG6" s="611"/>
      <c r="DH6" s="611"/>
      <c r="DI6" s="611"/>
      <c r="DJ6" s="611"/>
      <c r="DK6" s="611"/>
      <c r="DL6" s="611"/>
      <c r="DM6" s="611"/>
      <c r="DN6" s="611"/>
      <c r="DO6" s="611"/>
      <c r="DP6" s="611"/>
      <c r="DQ6" s="611"/>
      <c r="DR6" s="611"/>
      <c r="DS6" s="611"/>
      <c r="DT6" s="611"/>
      <c r="DU6" s="611"/>
      <c r="DV6" s="611"/>
      <c r="DW6" s="611"/>
      <c r="DX6" s="611"/>
      <c r="DY6" s="611"/>
      <c r="DZ6" s="611"/>
      <c r="EA6" s="611"/>
      <c r="EB6" s="611"/>
      <c r="EC6" s="611"/>
      <c r="ED6" s="611"/>
      <c r="EE6" s="611"/>
      <c r="EF6" s="611"/>
      <c r="EG6" s="611"/>
      <c r="EH6" s="611"/>
      <c r="EI6" s="611"/>
      <c r="EJ6" s="611"/>
      <c r="EK6" s="611"/>
      <c r="EL6" s="611"/>
      <c r="EM6" s="611"/>
      <c r="EN6" s="611"/>
      <c r="EO6" s="611"/>
      <c r="EP6" s="611"/>
      <c r="EQ6" s="611"/>
      <c r="ER6" s="611"/>
      <c r="ES6" s="611"/>
      <c r="ET6" s="611"/>
      <c r="EU6" s="611"/>
      <c r="EV6" s="611"/>
      <c r="EW6" s="611"/>
      <c r="EX6" s="611"/>
      <c r="EY6" s="611"/>
      <c r="EZ6" s="611"/>
      <c r="FA6" s="611"/>
      <c r="FB6" s="611"/>
      <c r="FC6" s="611"/>
      <c r="FD6" s="611"/>
      <c r="FE6" s="611"/>
      <c r="FF6" s="611"/>
      <c r="FG6" s="611"/>
      <c r="FH6" s="611"/>
      <c r="FI6" s="611"/>
      <c r="FJ6" s="611"/>
      <c r="FK6" s="611"/>
      <c r="FL6" s="611"/>
      <c r="FM6" s="611"/>
      <c r="FN6" s="611"/>
      <c r="FO6" s="611"/>
      <c r="FP6" s="611"/>
      <c r="FQ6" s="611"/>
      <c r="FR6" s="611"/>
      <c r="FS6" s="611"/>
      <c r="FT6" s="611"/>
      <c r="FU6" s="611"/>
      <c r="FV6" s="611"/>
      <c r="FW6" s="611"/>
      <c r="FX6" s="611"/>
      <c r="FY6" s="611"/>
      <c r="FZ6" s="611"/>
      <c r="GA6" s="611"/>
      <c r="GB6" s="611"/>
      <c r="GC6" s="611"/>
      <c r="GD6" s="611"/>
      <c r="GE6" s="611"/>
      <c r="GF6" s="611"/>
      <c r="GG6" s="611"/>
      <c r="GH6" s="611"/>
      <c r="GI6" s="611"/>
      <c r="GJ6" s="611"/>
      <c r="GK6" s="611"/>
      <c r="GL6" s="611"/>
      <c r="GM6" s="611"/>
      <c r="GN6" s="611"/>
      <c r="GO6" s="611"/>
      <c r="GP6" s="611"/>
      <c r="GQ6" s="611"/>
      <c r="GR6" s="611"/>
      <c r="GS6" s="611"/>
      <c r="GT6" s="611"/>
      <c r="GU6" s="611"/>
      <c r="GV6" s="611"/>
      <c r="GW6" s="611"/>
      <c r="GX6" s="611"/>
      <c r="GY6" s="611"/>
      <c r="GZ6" s="611"/>
      <c r="HA6" s="611"/>
      <c r="HB6" s="611"/>
      <c r="HC6" s="611"/>
      <c r="HD6" s="611"/>
      <c r="HE6" s="611"/>
      <c r="HF6" s="611"/>
      <c r="HG6" s="611"/>
      <c r="HH6" s="611"/>
      <c r="HI6" s="611"/>
      <c r="HJ6" s="611"/>
      <c r="HK6" s="611"/>
      <c r="HL6" s="611"/>
      <c r="HM6" s="611"/>
      <c r="HN6" s="611"/>
      <c r="HO6" s="611"/>
      <c r="HP6" s="611"/>
      <c r="HQ6" s="611"/>
      <c r="HR6" s="611"/>
      <c r="HS6" s="611"/>
      <c r="HT6" s="611"/>
      <c r="HU6" s="611"/>
      <c r="HV6" s="611"/>
      <c r="HW6" s="611"/>
      <c r="HX6" s="611"/>
      <c r="HY6" s="611"/>
      <c r="HZ6" s="611"/>
      <c r="IA6" s="611"/>
      <c r="IB6" s="611"/>
      <c r="IC6" s="611"/>
      <c r="ID6" s="611"/>
      <c r="IE6" s="611"/>
      <c r="IF6" s="611"/>
      <c r="IG6" s="611"/>
      <c r="IH6" s="611"/>
      <c r="II6" s="611"/>
      <c r="IJ6" s="611"/>
      <c r="IK6" s="611"/>
      <c r="IL6" s="611"/>
      <c r="IM6" s="611"/>
      <c r="IN6" s="611"/>
      <c r="IO6" s="611"/>
      <c r="IP6" s="611"/>
      <c r="IQ6" s="611"/>
      <c r="IR6" s="611"/>
      <c r="IS6" s="611"/>
      <c r="IT6" s="611"/>
      <c r="IU6" s="611"/>
      <c r="IV6" s="611"/>
    </row>
    <row r="7" spans="1:256" s="612" customFormat="1" ht="16.5" customHeight="1">
      <c r="A7" s="628" t="s">
        <v>621</v>
      </c>
      <c r="B7" s="629"/>
      <c r="C7" s="629"/>
      <c r="D7" s="629">
        <v>5100</v>
      </c>
      <c r="E7" s="617">
        <f>E8</f>
        <v>187164000</v>
      </c>
      <c r="F7" s="617">
        <v>179200000</v>
      </c>
      <c r="G7" s="617">
        <f>IF(0=SUM(E7-F7)," ",IF(0&lt;SUM(E7-F7),SUM(E7-F7),IF(0&gt;SUM(E7-F7)," ")))</f>
        <v>7964000</v>
      </c>
      <c r="H7" s="617" t="str">
        <f>IF(0=SUM(E7-F7)," ",IF(0&gt;SUM(E7-F7),-SUM(E7-F7),IF(0&lt;SUM(E7-F7)," ")))</f>
        <v> </v>
      </c>
      <c r="I7" s="632" t="s">
        <v>312</v>
      </c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611"/>
      <c r="EK7" s="611"/>
      <c r="EL7" s="611"/>
      <c r="EM7" s="611"/>
      <c r="EN7" s="611"/>
      <c r="EO7" s="611"/>
      <c r="EP7" s="611"/>
      <c r="EQ7" s="611"/>
      <c r="ER7" s="611"/>
      <c r="ES7" s="611"/>
      <c r="ET7" s="611"/>
      <c r="EU7" s="611"/>
      <c r="EV7" s="611"/>
      <c r="EW7" s="611"/>
      <c r="EX7" s="611"/>
      <c r="EY7" s="611"/>
      <c r="EZ7" s="611"/>
      <c r="FA7" s="611"/>
      <c r="FB7" s="611"/>
      <c r="FC7" s="611"/>
      <c r="FD7" s="611"/>
      <c r="FE7" s="611"/>
      <c r="FF7" s="611"/>
      <c r="FG7" s="611"/>
      <c r="FH7" s="611"/>
      <c r="FI7" s="611"/>
      <c r="FJ7" s="611"/>
      <c r="FK7" s="611"/>
      <c r="FL7" s="611"/>
      <c r="FM7" s="611"/>
      <c r="FN7" s="611"/>
      <c r="FO7" s="611"/>
      <c r="FP7" s="611"/>
      <c r="FQ7" s="611"/>
      <c r="FR7" s="611"/>
      <c r="FS7" s="611"/>
      <c r="FT7" s="611"/>
      <c r="FU7" s="611"/>
      <c r="FV7" s="611"/>
      <c r="FW7" s="611"/>
      <c r="FX7" s="611"/>
      <c r="FY7" s="611"/>
      <c r="FZ7" s="611"/>
      <c r="GA7" s="611"/>
      <c r="GB7" s="611"/>
      <c r="GC7" s="611"/>
      <c r="GD7" s="611"/>
      <c r="GE7" s="611"/>
      <c r="GF7" s="611"/>
      <c r="GG7" s="611"/>
      <c r="GH7" s="611"/>
      <c r="GI7" s="611"/>
      <c r="GJ7" s="611"/>
      <c r="GK7" s="611"/>
      <c r="GL7" s="611"/>
      <c r="GM7" s="611"/>
      <c r="GN7" s="611"/>
      <c r="GO7" s="611"/>
      <c r="GP7" s="611"/>
      <c r="GQ7" s="611"/>
      <c r="GR7" s="611"/>
      <c r="GS7" s="611"/>
      <c r="GT7" s="611"/>
      <c r="GU7" s="611"/>
      <c r="GV7" s="611"/>
      <c r="GW7" s="611"/>
      <c r="GX7" s="611"/>
      <c r="GY7" s="611"/>
      <c r="GZ7" s="611"/>
      <c r="HA7" s="611"/>
      <c r="HB7" s="611"/>
      <c r="HC7" s="611"/>
      <c r="HD7" s="611"/>
      <c r="HE7" s="611"/>
      <c r="HF7" s="611"/>
      <c r="HG7" s="611"/>
      <c r="HH7" s="611"/>
      <c r="HI7" s="611"/>
      <c r="HJ7" s="611"/>
      <c r="HK7" s="611"/>
      <c r="HL7" s="611"/>
      <c r="HM7" s="611"/>
      <c r="HN7" s="611"/>
      <c r="HO7" s="611"/>
      <c r="HP7" s="611"/>
      <c r="HQ7" s="611"/>
      <c r="HR7" s="611"/>
      <c r="HS7" s="611"/>
      <c r="HT7" s="611"/>
      <c r="HU7" s="611"/>
      <c r="HV7" s="611"/>
      <c r="HW7" s="611"/>
      <c r="HX7" s="611"/>
      <c r="HY7" s="611"/>
      <c r="HZ7" s="611"/>
      <c r="IA7" s="611"/>
      <c r="IB7" s="611"/>
      <c r="IC7" s="611"/>
      <c r="ID7" s="611"/>
      <c r="IE7" s="611"/>
      <c r="IF7" s="611"/>
      <c r="IG7" s="611"/>
      <c r="IH7" s="611"/>
      <c r="II7" s="611"/>
      <c r="IJ7" s="611"/>
      <c r="IK7" s="611"/>
      <c r="IL7" s="611"/>
      <c r="IM7" s="611"/>
      <c r="IN7" s="611"/>
      <c r="IO7" s="611"/>
      <c r="IP7" s="611"/>
      <c r="IQ7" s="611"/>
      <c r="IR7" s="611"/>
      <c r="IS7" s="611"/>
      <c r="IT7" s="611"/>
      <c r="IU7" s="611"/>
      <c r="IV7" s="611"/>
    </row>
    <row r="8" spans="1:256" s="36" customFormat="1" ht="16.5" customHeight="1">
      <c r="A8" s="630"/>
      <c r="B8" s="631" t="s">
        <v>621</v>
      </c>
      <c r="C8" s="631"/>
      <c r="D8" s="631">
        <v>5110</v>
      </c>
      <c r="E8" s="518">
        <v>187164000</v>
      </c>
      <c r="F8" s="518">
        <f>F9+F10</f>
        <v>179200000</v>
      </c>
      <c r="G8" s="518">
        <f aca="true" t="shared" si="0" ref="G8:G70">IF(0=SUM(E8-F8)," ",IF(0&lt;SUM(E8-F8),SUM(E8-F8),IF(0&gt;SUM(E8-F8)," ")))</f>
        <v>7964000</v>
      </c>
      <c r="H8" s="518" t="str">
        <f aca="true" t="shared" si="1" ref="H8:H72">IF(0=SUM(E8-F8)," ",IF(0&gt;SUM(E8-F8),-SUM(E8-F8),IF(0&lt;SUM(E8-F8)," ")))</f>
        <v> </v>
      </c>
      <c r="I8" s="632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517"/>
      <c r="DK8" s="517"/>
      <c r="DL8" s="517"/>
      <c r="DM8" s="517"/>
      <c r="DN8" s="517"/>
      <c r="DO8" s="517"/>
      <c r="DP8" s="517"/>
      <c r="DQ8" s="517"/>
      <c r="DR8" s="517"/>
      <c r="DS8" s="517"/>
      <c r="DT8" s="517"/>
      <c r="DU8" s="517"/>
      <c r="DV8" s="517"/>
      <c r="DW8" s="517"/>
      <c r="DX8" s="517"/>
      <c r="DY8" s="517"/>
      <c r="DZ8" s="517"/>
      <c r="EA8" s="517"/>
      <c r="EB8" s="517"/>
      <c r="EC8" s="517"/>
      <c r="ED8" s="517"/>
      <c r="EE8" s="517"/>
      <c r="EF8" s="517"/>
      <c r="EG8" s="517"/>
      <c r="EH8" s="517"/>
      <c r="EI8" s="517"/>
      <c r="EJ8" s="517"/>
      <c r="EK8" s="517"/>
      <c r="EL8" s="517"/>
      <c r="EM8" s="517"/>
      <c r="EN8" s="517"/>
      <c r="EO8" s="517"/>
      <c r="EP8" s="517"/>
      <c r="EQ8" s="517"/>
      <c r="ER8" s="517"/>
      <c r="ES8" s="517"/>
      <c r="ET8" s="517"/>
      <c r="EU8" s="517"/>
      <c r="EV8" s="517"/>
      <c r="EW8" s="517"/>
      <c r="EX8" s="517"/>
      <c r="EY8" s="517"/>
      <c r="EZ8" s="517"/>
      <c r="FA8" s="517"/>
      <c r="FB8" s="517"/>
      <c r="FC8" s="517"/>
      <c r="FD8" s="517"/>
      <c r="FE8" s="517"/>
      <c r="FF8" s="517"/>
      <c r="FG8" s="517"/>
      <c r="FH8" s="517"/>
      <c r="FI8" s="517"/>
      <c r="FJ8" s="517"/>
      <c r="FK8" s="517"/>
      <c r="FL8" s="517"/>
      <c r="FM8" s="517"/>
      <c r="FN8" s="517"/>
      <c r="FO8" s="517"/>
      <c r="FP8" s="517"/>
      <c r="FQ8" s="517"/>
      <c r="FR8" s="517"/>
      <c r="FS8" s="517"/>
      <c r="FT8" s="517"/>
      <c r="FU8" s="517"/>
      <c r="FV8" s="517"/>
      <c r="FW8" s="517"/>
      <c r="FX8" s="517"/>
      <c r="FY8" s="517"/>
      <c r="FZ8" s="517"/>
      <c r="GA8" s="517"/>
      <c r="GB8" s="517"/>
      <c r="GC8" s="517"/>
      <c r="GD8" s="517"/>
      <c r="GE8" s="517"/>
      <c r="GF8" s="517"/>
      <c r="GG8" s="517"/>
      <c r="GH8" s="517"/>
      <c r="GI8" s="517"/>
      <c r="GJ8" s="517"/>
      <c r="GK8" s="517"/>
      <c r="GL8" s="517"/>
      <c r="GM8" s="517"/>
      <c r="GN8" s="517"/>
      <c r="GO8" s="517"/>
      <c r="GP8" s="517"/>
      <c r="GQ8" s="517"/>
      <c r="GR8" s="517"/>
      <c r="GS8" s="517"/>
      <c r="GT8" s="517"/>
      <c r="GU8" s="517"/>
      <c r="GV8" s="517"/>
      <c r="GW8" s="517"/>
      <c r="GX8" s="517"/>
      <c r="GY8" s="517"/>
      <c r="GZ8" s="517"/>
      <c r="HA8" s="517"/>
      <c r="HB8" s="517"/>
      <c r="HC8" s="517"/>
      <c r="HD8" s="517"/>
      <c r="HE8" s="517"/>
      <c r="HF8" s="517"/>
      <c r="HG8" s="517"/>
      <c r="HH8" s="517"/>
      <c r="HI8" s="517"/>
      <c r="HJ8" s="517"/>
      <c r="HK8" s="517"/>
      <c r="HL8" s="517"/>
      <c r="HM8" s="517"/>
      <c r="HN8" s="517"/>
      <c r="HO8" s="517"/>
      <c r="HP8" s="517"/>
      <c r="HQ8" s="517"/>
      <c r="HR8" s="517"/>
      <c r="HS8" s="517"/>
      <c r="HT8" s="517"/>
      <c r="HU8" s="517"/>
      <c r="HV8" s="517"/>
      <c r="HW8" s="517"/>
      <c r="HX8" s="517"/>
      <c r="HY8" s="517"/>
      <c r="HZ8" s="517"/>
      <c r="IA8" s="517"/>
      <c r="IB8" s="517"/>
      <c r="IC8" s="517"/>
      <c r="ID8" s="517"/>
      <c r="IE8" s="517"/>
      <c r="IF8" s="517"/>
      <c r="IG8" s="517"/>
      <c r="IH8" s="517"/>
      <c r="II8" s="517"/>
      <c r="IJ8" s="517"/>
      <c r="IK8" s="517"/>
      <c r="IL8" s="517"/>
      <c r="IM8" s="517"/>
      <c r="IN8" s="517"/>
      <c r="IO8" s="517"/>
      <c r="IP8" s="517"/>
      <c r="IQ8" s="517"/>
      <c r="IR8" s="517"/>
      <c r="IS8" s="517"/>
      <c r="IT8" s="517"/>
      <c r="IU8" s="517"/>
      <c r="IV8" s="517"/>
    </row>
    <row r="9" spans="1:256" s="36" customFormat="1" ht="16.5" customHeight="1">
      <c r="A9" s="633"/>
      <c r="B9" s="634"/>
      <c r="C9" s="631" t="s">
        <v>622</v>
      </c>
      <c r="D9" s="631">
        <v>5111</v>
      </c>
      <c r="E9" s="518">
        <v>139200000</v>
      </c>
      <c r="F9" s="518">
        <f>'[1]재경'!H6*1000</f>
        <v>139200000</v>
      </c>
      <c r="G9" s="518" t="str">
        <f t="shared" si="0"/>
        <v> </v>
      </c>
      <c r="H9" s="518" t="str">
        <f t="shared" si="1"/>
        <v> </v>
      </c>
      <c r="I9" s="632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  <c r="FH9" s="517"/>
      <c r="FI9" s="517"/>
      <c r="FJ9" s="517"/>
      <c r="FK9" s="517"/>
      <c r="FL9" s="517"/>
      <c r="FM9" s="517"/>
      <c r="FN9" s="517"/>
      <c r="FO9" s="517"/>
      <c r="FP9" s="517"/>
      <c r="FQ9" s="517"/>
      <c r="FR9" s="517"/>
      <c r="FS9" s="517"/>
      <c r="FT9" s="517"/>
      <c r="FU9" s="517"/>
      <c r="FV9" s="517"/>
      <c r="FW9" s="517"/>
      <c r="FX9" s="517"/>
      <c r="FY9" s="517"/>
      <c r="FZ9" s="517"/>
      <c r="GA9" s="517"/>
      <c r="GB9" s="517"/>
      <c r="GC9" s="517"/>
      <c r="GD9" s="517"/>
      <c r="GE9" s="517"/>
      <c r="GF9" s="517"/>
      <c r="GG9" s="517"/>
      <c r="GH9" s="517"/>
      <c r="GI9" s="517"/>
      <c r="GJ9" s="517"/>
      <c r="GK9" s="517"/>
      <c r="GL9" s="517"/>
      <c r="GM9" s="517"/>
      <c r="GN9" s="517"/>
      <c r="GO9" s="517"/>
      <c r="GP9" s="517"/>
      <c r="GQ9" s="517"/>
      <c r="GR9" s="517"/>
      <c r="GS9" s="517"/>
      <c r="GT9" s="517"/>
      <c r="GU9" s="517"/>
      <c r="GV9" s="517"/>
      <c r="GW9" s="517"/>
      <c r="GX9" s="517"/>
      <c r="GY9" s="517"/>
      <c r="GZ9" s="517"/>
      <c r="HA9" s="517"/>
      <c r="HB9" s="517"/>
      <c r="HC9" s="517"/>
      <c r="HD9" s="517"/>
      <c r="HE9" s="517"/>
      <c r="HF9" s="517"/>
      <c r="HG9" s="517"/>
      <c r="HH9" s="517"/>
      <c r="HI9" s="517"/>
      <c r="HJ9" s="517"/>
      <c r="HK9" s="517"/>
      <c r="HL9" s="517"/>
      <c r="HM9" s="517"/>
      <c r="HN9" s="517"/>
      <c r="HO9" s="517"/>
      <c r="HP9" s="517"/>
      <c r="HQ9" s="517"/>
      <c r="HR9" s="517"/>
      <c r="HS9" s="517"/>
      <c r="HT9" s="517"/>
      <c r="HU9" s="517"/>
      <c r="HV9" s="517"/>
      <c r="HW9" s="517"/>
      <c r="HX9" s="517"/>
      <c r="HY9" s="517"/>
      <c r="HZ9" s="517"/>
      <c r="IA9" s="517"/>
      <c r="IB9" s="517"/>
      <c r="IC9" s="517"/>
      <c r="ID9" s="517"/>
      <c r="IE9" s="517"/>
      <c r="IF9" s="517"/>
      <c r="IG9" s="517"/>
      <c r="IH9" s="517"/>
      <c r="II9" s="517"/>
      <c r="IJ9" s="517"/>
      <c r="IK9" s="517"/>
      <c r="IL9" s="517"/>
      <c r="IM9" s="517"/>
      <c r="IN9" s="517"/>
      <c r="IO9" s="517"/>
      <c r="IP9" s="517"/>
      <c r="IQ9" s="517"/>
      <c r="IR9" s="517"/>
      <c r="IS9" s="517"/>
      <c r="IT9" s="517"/>
      <c r="IU9" s="517"/>
      <c r="IV9" s="517"/>
    </row>
    <row r="10" spans="1:256" s="36" customFormat="1" ht="16.5" customHeight="1">
      <c r="A10" s="633"/>
      <c r="B10" s="635"/>
      <c r="C10" s="631" t="s">
        <v>623</v>
      </c>
      <c r="D10" s="631">
        <v>5112</v>
      </c>
      <c r="E10" s="518">
        <v>40000000</v>
      </c>
      <c r="F10" s="518">
        <v>40000000</v>
      </c>
      <c r="G10" s="518" t="str">
        <f>IF(0=SUM(E10-F10)," ",IF(0&lt;SUM(E10-F10),SUM(E10-F10),IF(0&gt;SUM(E10-F10)," ")))</f>
        <v> </v>
      </c>
      <c r="H10" s="518" t="str">
        <f>IF(0=SUM(E10-F10)," ",IF(0&gt;SUM(E10-F10),-SUM(E10-F10),IF(0&lt;SUM(E10-F10)," ")))</f>
        <v> </v>
      </c>
      <c r="I10" s="632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7"/>
      <c r="ET10" s="517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7"/>
      <c r="FG10" s="517"/>
      <c r="FH10" s="517"/>
      <c r="FI10" s="517"/>
      <c r="FJ10" s="517"/>
      <c r="FK10" s="517"/>
      <c r="FL10" s="517"/>
      <c r="FM10" s="517"/>
      <c r="FN10" s="517"/>
      <c r="FO10" s="517"/>
      <c r="FP10" s="517"/>
      <c r="FQ10" s="517"/>
      <c r="FR10" s="517"/>
      <c r="FS10" s="517"/>
      <c r="FT10" s="517"/>
      <c r="FU10" s="517"/>
      <c r="FV10" s="517"/>
      <c r="FW10" s="517"/>
      <c r="FX10" s="517"/>
      <c r="FY10" s="517"/>
      <c r="FZ10" s="517"/>
      <c r="GA10" s="517"/>
      <c r="GB10" s="517"/>
      <c r="GC10" s="517"/>
      <c r="GD10" s="517"/>
      <c r="GE10" s="517"/>
      <c r="GF10" s="517"/>
      <c r="GG10" s="517"/>
      <c r="GH10" s="517"/>
      <c r="GI10" s="517"/>
      <c r="GJ10" s="517"/>
      <c r="GK10" s="517"/>
      <c r="GL10" s="517"/>
      <c r="GM10" s="517"/>
      <c r="GN10" s="517"/>
      <c r="GO10" s="517"/>
      <c r="GP10" s="517"/>
      <c r="GQ10" s="517"/>
      <c r="GR10" s="517"/>
      <c r="GS10" s="517"/>
      <c r="GT10" s="517"/>
      <c r="GU10" s="517"/>
      <c r="GV10" s="517"/>
      <c r="GW10" s="517"/>
      <c r="GX10" s="517"/>
      <c r="GY10" s="517"/>
      <c r="GZ10" s="517"/>
      <c r="HA10" s="517"/>
      <c r="HB10" s="517"/>
      <c r="HC10" s="517"/>
      <c r="HD10" s="517"/>
      <c r="HE10" s="517"/>
      <c r="HF10" s="517"/>
      <c r="HG10" s="517"/>
      <c r="HH10" s="517"/>
      <c r="HI10" s="517"/>
      <c r="HJ10" s="517"/>
      <c r="HK10" s="517"/>
      <c r="HL10" s="517"/>
      <c r="HM10" s="517"/>
      <c r="HN10" s="517"/>
      <c r="HO10" s="517"/>
      <c r="HP10" s="517"/>
      <c r="HQ10" s="517"/>
      <c r="HR10" s="517"/>
      <c r="HS10" s="517"/>
      <c r="HT10" s="517"/>
      <c r="HU10" s="517"/>
      <c r="HV10" s="517"/>
      <c r="HW10" s="517"/>
      <c r="HX10" s="517"/>
      <c r="HY10" s="517"/>
      <c r="HZ10" s="517"/>
      <c r="IA10" s="517"/>
      <c r="IB10" s="517"/>
      <c r="IC10" s="517"/>
      <c r="ID10" s="517"/>
      <c r="IE10" s="517"/>
      <c r="IF10" s="517"/>
      <c r="IG10" s="517"/>
      <c r="IH10" s="517"/>
      <c r="II10" s="517"/>
      <c r="IJ10" s="517"/>
      <c r="IK10" s="517"/>
      <c r="IL10" s="517"/>
      <c r="IM10" s="517"/>
      <c r="IN10" s="517"/>
      <c r="IO10" s="517"/>
      <c r="IP10" s="517"/>
      <c r="IQ10" s="517"/>
      <c r="IR10" s="517"/>
      <c r="IS10" s="517"/>
      <c r="IT10" s="517"/>
      <c r="IU10" s="517"/>
      <c r="IV10" s="517"/>
    </row>
    <row r="11" spans="1:256" s="36" customFormat="1" ht="16.5" customHeight="1">
      <c r="A11" s="633"/>
      <c r="B11" s="635"/>
      <c r="C11" s="631" t="s">
        <v>816</v>
      </c>
      <c r="D11" s="631"/>
      <c r="E11" s="518">
        <v>7964000</v>
      </c>
      <c r="F11" s="518"/>
      <c r="G11" s="518"/>
      <c r="H11" s="518"/>
      <c r="I11" s="632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7"/>
      <c r="DZ11" s="517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7"/>
      <c r="FL11" s="517"/>
      <c r="FM11" s="517"/>
      <c r="FN11" s="517"/>
      <c r="FO11" s="517"/>
      <c r="FP11" s="517"/>
      <c r="FQ11" s="517"/>
      <c r="FR11" s="517"/>
      <c r="FS11" s="517"/>
      <c r="FT11" s="517"/>
      <c r="FU11" s="517"/>
      <c r="FV11" s="517"/>
      <c r="FW11" s="517"/>
      <c r="FX11" s="517"/>
      <c r="FY11" s="517"/>
      <c r="FZ11" s="517"/>
      <c r="GA11" s="517"/>
      <c r="GB11" s="517"/>
      <c r="GC11" s="517"/>
      <c r="GD11" s="517"/>
      <c r="GE11" s="517"/>
      <c r="GF11" s="517"/>
      <c r="GG11" s="517"/>
      <c r="GH11" s="517"/>
      <c r="GI11" s="517"/>
      <c r="GJ11" s="517"/>
      <c r="GK11" s="517"/>
      <c r="GL11" s="517"/>
      <c r="GM11" s="517"/>
      <c r="GN11" s="517"/>
      <c r="GO11" s="517"/>
      <c r="GP11" s="517"/>
      <c r="GQ11" s="517"/>
      <c r="GR11" s="517"/>
      <c r="GS11" s="517"/>
      <c r="GT11" s="517"/>
      <c r="GU11" s="517"/>
      <c r="GV11" s="517"/>
      <c r="GW11" s="517"/>
      <c r="GX11" s="517"/>
      <c r="GY11" s="517"/>
      <c r="GZ11" s="517"/>
      <c r="HA11" s="517"/>
      <c r="HB11" s="517"/>
      <c r="HC11" s="517"/>
      <c r="HD11" s="517"/>
      <c r="HE11" s="517"/>
      <c r="HF11" s="517"/>
      <c r="HG11" s="517"/>
      <c r="HH11" s="517"/>
      <c r="HI11" s="517"/>
      <c r="HJ11" s="517"/>
      <c r="HK11" s="517"/>
      <c r="HL11" s="517"/>
      <c r="HM11" s="517"/>
      <c r="HN11" s="517"/>
      <c r="HO11" s="517"/>
      <c r="HP11" s="517"/>
      <c r="HQ11" s="517"/>
      <c r="HR11" s="517"/>
      <c r="HS11" s="517"/>
      <c r="HT11" s="517"/>
      <c r="HU11" s="517"/>
      <c r="HV11" s="517"/>
      <c r="HW11" s="517"/>
      <c r="HX11" s="517"/>
      <c r="HY11" s="517"/>
      <c r="HZ11" s="517"/>
      <c r="IA11" s="517"/>
      <c r="IB11" s="517"/>
      <c r="IC11" s="517"/>
      <c r="ID11" s="517"/>
      <c r="IE11" s="517"/>
      <c r="IF11" s="517"/>
      <c r="IG11" s="517"/>
      <c r="IH11" s="517"/>
      <c r="II11" s="517"/>
      <c r="IJ11" s="517"/>
      <c r="IK11" s="517"/>
      <c r="IL11" s="517"/>
      <c r="IM11" s="517"/>
      <c r="IN11" s="517"/>
      <c r="IO11" s="517"/>
      <c r="IP11" s="517"/>
      <c r="IQ11" s="517"/>
      <c r="IR11" s="517"/>
      <c r="IS11" s="517"/>
      <c r="IT11" s="517"/>
      <c r="IU11" s="517"/>
      <c r="IV11" s="517"/>
    </row>
    <row r="12" spans="1:256" s="36" customFormat="1" ht="16.5" customHeight="1">
      <c r="A12" s="636" t="s">
        <v>624</v>
      </c>
      <c r="B12" s="631"/>
      <c r="C12" s="631"/>
      <c r="D12" s="631">
        <v>5200</v>
      </c>
      <c r="E12" s="518">
        <v>95917000</v>
      </c>
      <c r="F12" s="518">
        <f>F13+F19+F26+F29</f>
        <v>90971400</v>
      </c>
      <c r="G12" s="518">
        <f>IF(0=SUM(E12-F12)," ",IF(0&lt;SUM(E12-F12),SUM(E12-F12),IF(0&gt;SUM(E12-F12)," ")))</f>
        <v>4945600</v>
      </c>
      <c r="H12" s="518" t="str">
        <f>IF(0=SUM(E12-F12)," ",IF(0&gt;SUM(E12-F12),-SUM(E12-F12),IF(0&lt;SUM(E12-F12)," ")))</f>
        <v> </v>
      </c>
      <c r="I12" s="632" t="s">
        <v>312</v>
      </c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  <c r="FL12" s="517"/>
      <c r="FM12" s="517"/>
      <c r="FN12" s="517"/>
      <c r="FO12" s="517"/>
      <c r="FP12" s="517"/>
      <c r="FQ12" s="517"/>
      <c r="FR12" s="517"/>
      <c r="FS12" s="517"/>
      <c r="FT12" s="517"/>
      <c r="FU12" s="517"/>
      <c r="FV12" s="517"/>
      <c r="FW12" s="517"/>
      <c r="FX12" s="517"/>
      <c r="FY12" s="517"/>
      <c r="FZ12" s="517"/>
      <c r="GA12" s="517"/>
      <c r="GB12" s="517"/>
      <c r="GC12" s="517"/>
      <c r="GD12" s="517"/>
      <c r="GE12" s="517"/>
      <c r="GF12" s="517"/>
      <c r="GG12" s="517"/>
      <c r="GH12" s="517"/>
      <c r="GI12" s="517"/>
      <c r="GJ12" s="517"/>
      <c r="GK12" s="517"/>
      <c r="GL12" s="517"/>
      <c r="GM12" s="517"/>
      <c r="GN12" s="517"/>
      <c r="GO12" s="517"/>
      <c r="GP12" s="517"/>
      <c r="GQ12" s="517"/>
      <c r="GR12" s="517"/>
      <c r="GS12" s="517"/>
      <c r="GT12" s="517"/>
      <c r="GU12" s="517"/>
      <c r="GV12" s="517"/>
      <c r="GW12" s="517"/>
      <c r="GX12" s="517"/>
      <c r="GY12" s="517"/>
      <c r="GZ12" s="517"/>
      <c r="HA12" s="517"/>
      <c r="HB12" s="517"/>
      <c r="HC12" s="517"/>
      <c r="HD12" s="517"/>
      <c r="HE12" s="517"/>
      <c r="HF12" s="517"/>
      <c r="HG12" s="517"/>
      <c r="HH12" s="517"/>
      <c r="HI12" s="517"/>
      <c r="HJ12" s="517"/>
      <c r="HK12" s="517"/>
      <c r="HL12" s="517"/>
      <c r="HM12" s="517"/>
      <c r="HN12" s="517"/>
      <c r="HO12" s="517"/>
      <c r="HP12" s="517"/>
      <c r="HQ12" s="517"/>
      <c r="HR12" s="517"/>
      <c r="HS12" s="517"/>
      <c r="HT12" s="517"/>
      <c r="HU12" s="517"/>
      <c r="HV12" s="517"/>
      <c r="HW12" s="517"/>
      <c r="HX12" s="517"/>
      <c r="HY12" s="517"/>
      <c r="HZ12" s="517"/>
      <c r="IA12" s="517"/>
      <c r="IB12" s="517"/>
      <c r="IC12" s="517"/>
      <c r="ID12" s="517"/>
      <c r="IE12" s="517"/>
      <c r="IF12" s="517"/>
      <c r="IG12" s="517"/>
      <c r="IH12" s="517"/>
      <c r="II12" s="517"/>
      <c r="IJ12" s="517"/>
      <c r="IK12" s="517"/>
      <c r="IL12" s="517"/>
      <c r="IM12" s="517"/>
      <c r="IN12" s="517"/>
      <c r="IO12" s="517"/>
      <c r="IP12" s="517"/>
      <c r="IQ12" s="517"/>
      <c r="IR12" s="517"/>
      <c r="IS12" s="517"/>
      <c r="IT12" s="517"/>
      <c r="IU12" s="517"/>
      <c r="IV12" s="517"/>
    </row>
    <row r="13" spans="1:256" s="36" customFormat="1" ht="16.5" customHeight="1">
      <c r="A13" s="633"/>
      <c r="B13" s="631" t="s">
        <v>625</v>
      </c>
      <c r="C13" s="631"/>
      <c r="D13" s="631">
        <v>5210</v>
      </c>
      <c r="E13" s="518">
        <v>35800000</v>
      </c>
      <c r="F13" s="518">
        <f>SUM(F14:F18)</f>
        <v>34040000</v>
      </c>
      <c r="G13" s="518">
        <f t="shared" si="0"/>
        <v>1760000</v>
      </c>
      <c r="H13" s="518" t="str">
        <f t="shared" si="1"/>
        <v> </v>
      </c>
      <c r="I13" s="632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7"/>
      <c r="EU13" s="517"/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  <c r="FF13" s="517"/>
      <c r="FG13" s="517"/>
      <c r="FH13" s="517"/>
      <c r="FI13" s="517"/>
      <c r="FJ13" s="517"/>
      <c r="FK13" s="517"/>
      <c r="FL13" s="517"/>
      <c r="FM13" s="517"/>
      <c r="FN13" s="517"/>
      <c r="FO13" s="517"/>
      <c r="FP13" s="517"/>
      <c r="FQ13" s="517"/>
      <c r="FR13" s="517"/>
      <c r="FS13" s="517"/>
      <c r="FT13" s="517"/>
      <c r="FU13" s="517"/>
      <c r="FV13" s="517"/>
      <c r="FW13" s="517"/>
      <c r="FX13" s="517"/>
      <c r="FY13" s="517"/>
      <c r="FZ13" s="517"/>
      <c r="GA13" s="517"/>
      <c r="GB13" s="517"/>
      <c r="GC13" s="517"/>
      <c r="GD13" s="517"/>
      <c r="GE13" s="517"/>
      <c r="GF13" s="517"/>
      <c r="GG13" s="517"/>
      <c r="GH13" s="517"/>
      <c r="GI13" s="517"/>
      <c r="GJ13" s="517"/>
      <c r="GK13" s="517"/>
      <c r="GL13" s="517"/>
      <c r="GM13" s="517"/>
      <c r="GN13" s="517"/>
      <c r="GO13" s="517"/>
      <c r="GP13" s="517"/>
      <c r="GQ13" s="517"/>
      <c r="GR13" s="517"/>
      <c r="GS13" s="517"/>
      <c r="GT13" s="517"/>
      <c r="GU13" s="517"/>
      <c r="GV13" s="517"/>
      <c r="GW13" s="517"/>
      <c r="GX13" s="517"/>
      <c r="GY13" s="517"/>
      <c r="GZ13" s="517"/>
      <c r="HA13" s="517"/>
      <c r="HB13" s="517"/>
      <c r="HC13" s="517"/>
      <c r="HD13" s="517"/>
      <c r="HE13" s="517"/>
      <c r="HF13" s="517"/>
      <c r="HG13" s="517"/>
      <c r="HH13" s="517"/>
      <c r="HI13" s="517"/>
      <c r="HJ13" s="517"/>
      <c r="HK13" s="517"/>
      <c r="HL13" s="517"/>
      <c r="HM13" s="517"/>
      <c r="HN13" s="517"/>
      <c r="HO13" s="517"/>
      <c r="HP13" s="517"/>
      <c r="HQ13" s="517"/>
      <c r="HR13" s="517"/>
      <c r="HS13" s="517"/>
      <c r="HT13" s="517"/>
      <c r="HU13" s="517"/>
      <c r="HV13" s="517"/>
      <c r="HW13" s="517"/>
      <c r="HX13" s="517"/>
      <c r="HY13" s="517"/>
      <c r="HZ13" s="517"/>
      <c r="IA13" s="517"/>
      <c r="IB13" s="517"/>
      <c r="IC13" s="517"/>
      <c r="ID13" s="517"/>
      <c r="IE13" s="517"/>
      <c r="IF13" s="517"/>
      <c r="IG13" s="517"/>
      <c r="IH13" s="517"/>
      <c r="II13" s="517"/>
      <c r="IJ13" s="517"/>
      <c r="IK13" s="517"/>
      <c r="IL13" s="517"/>
      <c r="IM13" s="517"/>
      <c r="IN13" s="517"/>
      <c r="IO13" s="517"/>
      <c r="IP13" s="517"/>
      <c r="IQ13" s="517"/>
      <c r="IR13" s="517"/>
      <c r="IS13" s="517"/>
      <c r="IT13" s="517"/>
      <c r="IU13" s="517"/>
      <c r="IV13" s="517"/>
    </row>
    <row r="14" spans="1:256" s="36" customFormat="1" ht="16.5" customHeight="1">
      <c r="A14" s="633"/>
      <c r="B14" s="635"/>
      <c r="C14" s="631" t="s">
        <v>626</v>
      </c>
      <c r="D14" s="631">
        <v>5211</v>
      </c>
      <c r="E14" s="518">
        <v>13200000</v>
      </c>
      <c r="F14" s="518">
        <f>('[1]재경'!H9+'[1]재경'!H10)*1000</f>
        <v>11880000</v>
      </c>
      <c r="G14" s="518">
        <f t="shared" si="0"/>
        <v>1320000</v>
      </c>
      <c r="H14" s="518" t="str">
        <f t="shared" si="1"/>
        <v> </v>
      </c>
      <c r="I14" s="632" t="s">
        <v>1151</v>
      </c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  <c r="EA14" s="517"/>
      <c r="EB14" s="517"/>
      <c r="EC14" s="517"/>
      <c r="ED14" s="517"/>
      <c r="EE14" s="517"/>
      <c r="EF14" s="517"/>
      <c r="EG14" s="517"/>
      <c r="EH14" s="517"/>
      <c r="EI14" s="517"/>
      <c r="EJ14" s="517"/>
      <c r="EK14" s="517"/>
      <c r="EL14" s="517"/>
      <c r="EM14" s="517"/>
      <c r="EN14" s="517"/>
      <c r="EO14" s="517"/>
      <c r="EP14" s="517"/>
      <c r="EQ14" s="517"/>
      <c r="ER14" s="517"/>
      <c r="ES14" s="517"/>
      <c r="ET14" s="517"/>
      <c r="EU14" s="517"/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  <c r="FL14" s="517"/>
      <c r="FM14" s="517"/>
      <c r="FN14" s="517"/>
      <c r="FO14" s="517"/>
      <c r="FP14" s="517"/>
      <c r="FQ14" s="517"/>
      <c r="FR14" s="517"/>
      <c r="FS14" s="517"/>
      <c r="FT14" s="517"/>
      <c r="FU14" s="517"/>
      <c r="FV14" s="517"/>
      <c r="FW14" s="517"/>
      <c r="FX14" s="517"/>
      <c r="FY14" s="517"/>
      <c r="FZ14" s="517"/>
      <c r="GA14" s="517"/>
      <c r="GB14" s="517"/>
      <c r="GC14" s="517"/>
      <c r="GD14" s="517"/>
      <c r="GE14" s="517"/>
      <c r="GF14" s="517"/>
      <c r="GG14" s="517"/>
      <c r="GH14" s="517"/>
      <c r="GI14" s="517"/>
      <c r="GJ14" s="517"/>
      <c r="GK14" s="517"/>
      <c r="GL14" s="517"/>
      <c r="GM14" s="517"/>
      <c r="GN14" s="517"/>
      <c r="GO14" s="517"/>
      <c r="GP14" s="517"/>
      <c r="GQ14" s="517"/>
      <c r="GR14" s="517"/>
      <c r="GS14" s="517"/>
      <c r="GT14" s="517"/>
      <c r="GU14" s="517"/>
      <c r="GV14" s="517"/>
      <c r="GW14" s="517"/>
      <c r="GX14" s="517"/>
      <c r="GY14" s="517"/>
      <c r="GZ14" s="517"/>
      <c r="HA14" s="517"/>
      <c r="HB14" s="517"/>
      <c r="HC14" s="517"/>
      <c r="HD14" s="517"/>
      <c r="HE14" s="517"/>
      <c r="HF14" s="517"/>
      <c r="HG14" s="517"/>
      <c r="HH14" s="517"/>
      <c r="HI14" s="517"/>
      <c r="HJ14" s="517"/>
      <c r="HK14" s="517"/>
      <c r="HL14" s="517"/>
      <c r="HM14" s="517"/>
      <c r="HN14" s="517"/>
      <c r="HO14" s="517"/>
      <c r="HP14" s="517"/>
      <c r="HQ14" s="517"/>
      <c r="HR14" s="517"/>
      <c r="HS14" s="517"/>
      <c r="HT14" s="517"/>
      <c r="HU14" s="517"/>
      <c r="HV14" s="517"/>
      <c r="HW14" s="517"/>
      <c r="HX14" s="517"/>
      <c r="HY14" s="517"/>
      <c r="HZ14" s="517"/>
      <c r="IA14" s="517"/>
      <c r="IB14" s="517"/>
      <c r="IC14" s="517"/>
      <c r="ID14" s="517"/>
      <c r="IE14" s="517"/>
      <c r="IF14" s="517"/>
      <c r="IG14" s="517"/>
      <c r="IH14" s="517"/>
      <c r="II14" s="517"/>
      <c r="IJ14" s="517"/>
      <c r="IK14" s="517"/>
      <c r="IL14" s="517"/>
      <c r="IM14" s="517"/>
      <c r="IN14" s="517"/>
      <c r="IO14" s="517"/>
      <c r="IP14" s="517"/>
      <c r="IQ14" s="517"/>
      <c r="IR14" s="517"/>
      <c r="IS14" s="517"/>
      <c r="IT14" s="517"/>
      <c r="IU14" s="517"/>
      <c r="IV14" s="517"/>
    </row>
    <row r="15" spans="1:256" s="36" customFormat="1" ht="16.5" customHeight="1">
      <c r="A15" s="633"/>
      <c r="B15" s="635"/>
      <c r="C15" s="631" t="s">
        <v>627</v>
      </c>
      <c r="D15" s="631">
        <v>5212</v>
      </c>
      <c r="E15" s="518">
        <v>10440000</v>
      </c>
      <c r="F15" s="518">
        <f>('[1]재경'!H11+'[1]재경'!H12)*1000</f>
        <v>10440000</v>
      </c>
      <c r="G15" s="518" t="str">
        <f t="shared" si="0"/>
        <v> </v>
      </c>
      <c r="H15" s="518" t="str">
        <f t="shared" si="1"/>
        <v> </v>
      </c>
      <c r="I15" s="637" t="s">
        <v>1150</v>
      </c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17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7"/>
      <c r="ER15" s="517"/>
      <c r="ES15" s="517"/>
      <c r="ET15" s="517"/>
      <c r="EU15" s="517"/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  <c r="FL15" s="517"/>
      <c r="FM15" s="517"/>
      <c r="FN15" s="517"/>
      <c r="FO15" s="517"/>
      <c r="FP15" s="517"/>
      <c r="FQ15" s="517"/>
      <c r="FR15" s="517"/>
      <c r="FS15" s="517"/>
      <c r="FT15" s="517"/>
      <c r="FU15" s="517"/>
      <c r="FV15" s="517"/>
      <c r="FW15" s="517"/>
      <c r="FX15" s="517"/>
      <c r="FY15" s="517"/>
      <c r="FZ15" s="517"/>
      <c r="GA15" s="517"/>
      <c r="GB15" s="517"/>
      <c r="GC15" s="517"/>
      <c r="GD15" s="517"/>
      <c r="GE15" s="517"/>
      <c r="GF15" s="517"/>
      <c r="GG15" s="517"/>
      <c r="GH15" s="517"/>
      <c r="GI15" s="517"/>
      <c r="GJ15" s="517"/>
      <c r="GK15" s="517"/>
      <c r="GL15" s="517"/>
      <c r="GM15" s="517"/>
      <c r="GN15" s="517"/>
      <c r="GO15" s="517"/>
      <c r="GP15" s="517"/>
      <c r="GQ15" s="517"/>
      <c r="GR15" s="517"/>
      <c r="GS15" s="517"/>
      <c r="GT15" s="517"/>
      <c r="GU15" s="517"/>
      <c r="GV15" s="517"/>
      <c r="GW15" s="517"/>
      <c r="GX15" s="517"/>
      <c r="GY15" s="517"/>
      <c r="GZ15" s="517"/>
      <c r="HA15" s="517"/>
      <c r="HB15" s="517"/>
      <c r="HC15" s="517"/>
      <c r="HD15" s="517"/>
      <c r="HE15" s="517"/>
      <c r="HF15" s="517"/>
      <c r="HG15" s="517"/>
      <c r="HH15" s="517"/>
      <c r="HI15" s="517"/>
      <c r="HJ15" s="517"/>
      <c r="HK15" s="517"/>
      <c r="HL15" s="517"/>
      <c r="HM15" s="517"/>
      <c r="HN15" s="517"/>
      <c r="HO15" s="517"/>
      <c r="HP15" s="517"/>
      <c r="HQ15" s="517"/>
      <c r="HR15" s="517"/>
      <c r="HS15" s="517"/>
      <c r="HT15" s="517"/>
      <c r="HU15" s="517"/>
      <c r="HV15" s="517"/>
      <c r="HW15" s="517"/>
      <c r="HX15" s="517"/>
      <c r="HY15" s="517"/>
      <c r="HZ15" s="517"/>
      <c r="IA15" s="517"/>
      <c r="IB15" s="517"/>
      <c r="IC15" s="517"/>
      <c r="ID15" s="517"/>
      <c r="IE15" s="517"/>
      <c r="IF15" s="517"/>
      <c r="IG15" s="517"/>
      <c r="IH15" s="517"/>
      <c r="II15" s="517"/>
      <c r="IJ15" s="517"/>
      <c r="IK15" s="517"/>
      <c r="IL15" s="517"/>
      <c r="IM15" s="517"/>
      <c r="IN15" s="517"/>
      <c r="IO15" s="517"/>
      <c r="IP15" s="517"/>
      <c r="IQ15" s="517"/>
      <c r="IR15" s="517"/>
      <c r="IS15" s="517"/>
      <c r="IT15" s="517"/>
      <c r="IU15" s="517"/>
      <c r="IV15" s="517"/>
    </row>
    <row r="16" spans="1:256" s="36" customFormat="1" ht="16.5" customHeight="1">
      <c r="A16" s="633"/>
      <c r="B16" s="635"/>
      <c r="C16" s="631" t="s">
        <v>628</v>
      </c>
      <c r="D16" s="631">
        <v>5213</v>
      </c>
      <c r="E16" s="518">
        <v>4400000</v>
      </c>
      <c r="F16" s="518">
        <f>('[1]재경'!H13+'[1]재경'!H14)*1000</f>
        <v>3960000</v>
      </c>
      <c r="G16" s="518">
        <f t="shared" si="0"/>
        <v>440000</v>
      </c>
      <c r="H16" s="518" t="str">
        <f t="shared" si="1"/>
        <v> </v>
      </c>
      <c r="I16" s="632" t="s">
        <v>1149</v>
      </c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  <c r="EA16" s="517"/>
      <c r="EB16" s="517"/>
      <c r="EC16" s="517"/>
      <c r="ED16" s="517"/>
      <c r="EE16" s="517"/>
      <c r="EF16" s="517"/>
      <c r="EG16" s="517"/>
      <c r="EH16" s="517"/>
      <c r="EI16" s="517"/>
      <c r="EJ16" s="517"/>
      <c r="EK16" s="517"/>
      <c r="EL16" s="517"/>
      <c r="EM16" s="517"/>
      <c r="EN16" s="517"/>
      <c r="EO16" s="517"/>
      <c r="EP16" s="517"/>
      <c r="EQ16" s="517"/>
      <c r="ER16" s="517"/>
      <c r="ES16" s="517"/>
      <c r="ET16" s="517"/>
      <c r="EU16" s="517"/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  <c r="FF16" s="517"/>
      <c r="FG16" s="517"/>
      <c r="FH16" s="517"/>
      <c r="FI16" s="517"/>
      <c r="FJ16" s="517"/>
      <c r="FK16" s="517"/>
      <c r="FL16" s="517"/>
      <c r="FM16" s="517"/>
      <c r="FN16" s="517"/>
      <c r="FO16" s="517"/>
      <c r="FP16" s="517"/>
      <c r="FQ16" s="517"/>
      <c r="FR16" s="517"/>
      <c r="FS16" s="517"/>
      <c r="FT16" s="517"/>
      <c r="FU16" s="517"/>
      <c r="FV16" s="517"/>
      <c r="FW16" s="517"/>
      <c r="FX16" s="517"/>
      <c r="FY16" s="517"/>
      <c r="FZ16" s="517"/>
      <c r="GA16" s="517"/>
      <c r="GB16" s="517"/>
      <c r="GC16" s="517"/>
      <c r="GD16" s="517"/>
      <c r="GE16" s="517"/>
      <c r="GF16" s="517"/>
      <c r="GG16" s="517"/>
      <c r="GH16" s="517"/>
      <c r="GI16" s="517"/>
      <c r="GJ16" s="517"/>
      <c r="GK16" s="517"/>
      <c r="GL16" s="517"/>
      <c r="GM16" s="517"/>
      <c r="GN16" s="517"/>
      <c r="GO16" s="517"/>
      <c r="GP16" s="517"/>
      <c r="GQ16" s="517"/>
      <c r="GR16" s="517"/>
      <c r="GS16" s="517"/>
      <c r="GT16" s="517"/>
      <c r="GU16" s="517"/>
      <c r="GV16" s="517"/>
      <c r="GW16" s="517"/>
      <c r="GX16" s="517"/>
      <c r="GY16" s="517"/>
      <c r="GZ16" s="517"/>
      <c r="HA16" s="517"/>
      <c r="HB16" s="517"/>
      <c r="HC16" s="517"/>
      <c r="HD16" s="517"/>
      <c r="HE16" s="517"/>
      <c r="HF16" s="517"/>
      <c r="HG16" s="517"/>
      <c r="HH16" s="517"/>
      <c r="HI16" s="517"/>
      <c r="HJ16" s="517"/>
      <c r="HK16" s="517"/>
      <c r="HL16" s="517"/>
      <c r="HM16" s="517"/>
      <c r="HN16" s="517"/>
      <c r="HO16" s="517"/>
      <c r="HP16" s="517"/>
      <c r="HQ16" s="517"/>
      <c r="HR16" s="517"/>
      <c r="HS16" s="517"/>
      <c r="HT16" s="517"/>
      <c r="HU16" s="517"/>
      <c r="HV16" s="517"/>
      <c r="HW16" s="517"/>
      <c r="HX16" s="517"/>
      <c r="HY16" s="517"/>
      <c r="HZ16" s="517"/>
      <c r="IA16" s="517"/>
      <c r="IB16" s="517"/>
      <c r="IC16" s="517"/>
      <c r="ID16" s="517"/>
      <c r="IE16" s="517"/>
      <c r="IF16" s="517"/>
      <c r="IG16" s="517"/>
      <c r="IH16" s="517"/>
      <c r="II16" s="517"/>
      <c r="IJ16" s="517"/>
      <c r="IK16" s="517"/>
      <c r="IL16" s="517"/>
      <c r="IM16" s="517"/>
      <c r="IN16" s="517"/>
      <c r="IO16" s="517"/>
      <c r="IP16" s="517"/>
      <c r="IQ16" s="517"/>
      <c r="IR16" s="517"/>
      <c r="IS16" s="517"/>
      <c r="IT16" s="517"/>
      <c r="IU16" s="517"/>
      <c r="IV16" s="517"/>
    </row>
    <row r="17" spans="1:256" s="36" customFormat="1" ht="16.5" customHeight="1">
      <c r="A17" s="633"/>
      <c r="B17" s="635"/>
      <c r="C17" s="631" t="s">
        <v>629</v>
      </c>
      <c r="D17" s="631">
        <v>5214</v>
      </c>
      <c r="E17" s="518">
        <v>560000</v>
      </c>
      <c r="F17" s="518">
        <f>'[1]재경'!H15*1000</f>
        <v>560000</v>
      </c>
      <c r="G17" s="518" t="str">
        <f t="shared" si="0"/>
        <v> </v>
      </c>
      <c r="H17" s="518" t="str">
        <f t="shared" si="1"/>
        <v> </v>
      </c>
      <c r="I17" s="632" t="s">
        <v>1142</v>
      </c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517"/>
      <c r="ES17" s="517"/>
      <c r="ET17" s="517"/>
      <c r="EU17" s="517"/>
      <c r="EV17" s="517"/>
      <c r="EW17" s="517"/>
      <c r="EX17" s="517"/>
      <c r="EY17" s="517"/>
      <c r="EZ17" s="517"/>
      <c r="FA17" s="517"/>
      <c r="FB17" s="517"/>
      <c r="FC17" s="517"/>
      <c r="FD17" s="517"/>
      <c r="FE17" s="517"/>
      <c r="FF17" s="517"/>
      <c r="FG17" s="517"/>
      <c r="FH17" s="517"/>
      <c r="FI17" s="517"/>
      <c r="FJ17" s="517"/>
      <c r="FK17" s="517"/>
      <c r="FL17" s="517"/>
      <c r="FM17" s="517"/>
      <c r="FN17" s="517"/>
      <c r="FO17" s="517"/>
      <c r="FP17" s="517"/>
      <c r="FQ17" s="517"/>
      <c r="FR17" s="517"/>
      <c r="FS17" s="517"/>
      <c r="FT17" s="517"/>
      <c r="FU17" s="517"/>
      <c r="FV17" s="517"/>
      <c r="FW17" s="517"/>
      <c r="FX17" s="517"/>
      <c r="FY17" s="517"/>
      <c r="FZ17" s="517"/>
      <c r="GA17" s="517"/>
      <c r="GB17" s="517"/>
      <c r="GC17" s="517"/>
      <c r="GD17" s="517"/>
      <c r="GE17" s="517"/>
      <c r="GF17" s="517"/>
      <c r="GG17" s="517"/>
      <c r="GH17" s="517"/>
      <c r="GI17" s="517"/>
      <c r="GJ17" s="517"/>
      <c r="GK17" s="517"/>
      <c r="GL17" s="517"/>
      <c r="GM17" s="517"/>
      <c r="GN17" s="517"/>
      <c r="GO17" s="517"/>
      <c r="GP17" s="517"/>
      <c r="GQ17" s="517"/>
      <c r="GR17" s="517"/>
      <c r="GS17" s="517"/>
      <c r="GT17" s="517"/>
      <c r="GU17" s="517"/>
      <c r="GV17" s="517"/>
      <c r="GW17" s="517"/>
      <c r="GX17" s="517"/>
      <c r="GY17" s="517"/>
      <c r="GZ17" s="517"/>
      <c r="HA17" s="517"/>
      <c r="HB17" s="517"/>
      <c r="HC17" s="517"/>
      <c r="HD17" s="517"/>
      <c r="HE17" s="517"/>
      <c r="HF17" s="517"/>
      <c r="HG17" s="517"/>
      <c r="HH17" s="517"/>
      <c r="HI17" s="517"/>
      <c r="HJ17" s="517"/>
      <c r="HK17" s="517"/>
      <c r="HL17" s="517"/>
      <c r="HM17" s="517"/>
      <c r="HN17" s="517"/>
      <c r="HO17" s="517"/>
      <c r="HP17" s="517"/>
      <c r="HQ17" s="517"/>
      <c r="HR17" s="517"/>
      <c r="HS17" s="517"/>
      <c r="HT17" s="517"/>
      <c r="HU17" s="517"/>
      <c r="HV17" s="517"/>
      <c r="HW17" s="517"/>
      <c r="HX17" s="517"/>
      <c r="HY17" s="517"/>
      <c r="HZ17" s="517"/>
      <c r="IA17" s="517"/>
      <c r="IB17" s="517"/>
      <c r="IC17" s="517"/>
      <c r="ID17" s="517"/>
      <c r="IE17" s="517"/>
      <c r="IF17" s="517"/>
      <c r="IG17" s="517"/>
      <c r="IH17" s="517"/>
      <c r="II17" s="517"/>
      <c r="IJ17" s="517"/>
      <c r="IK17" s="517"/>
      <c r="IL17" s="517"/>
      <c r="IM17" s="517"/>
      <c r="IN17" s="517"/>
      <c r="IO17" s="517"/>
      <c r="IP17" s="517"/>
      <c r="IQ17" s="517"/>
      <c r="IR17" s="517"/>
      <c r="IS17" s="517"/>
      <c r="IT17" s="517"/>
      <c r="IU17" s="517"/>
      <c r="IV17" s="517"/>
    </row>
    <row r="18" spans="1:256" s="36" customFormat="1" ht="16.5" customHeight="1">
      <c r="A18" s="633"/>
      <c r="B18" s="629"/>
      <c r="C18" s="631" t="s">
        <v>630</v>
      </c>
      <c r="D18" s="631">
        <v>5215</v>
      </c>
      <c r="E18" s="518">
        <v>7200000</v>
      </c>
      <c r="F18" s="518">
        <f>'[1]재경'!H16*1000</f>
        <v>7200000</v>
      </c>
      <c r="G18" s="518" t="str">
        <f t="shared" si="0"/>
        <v> </v>
      </c>
      <c r="H18" s="518" t="str">
        <f>IF('[2]세출'!E133=SUM(E18-F18)," ",IF(0&gt;SUM(E18-F18),-SUM(E18-F18),IF(0&lt;SUM(E18-F18)," ")))</f>
        <v> </v>
      </c>
      <c r="I18" s="632" t="s">
        <v>1141</v>
      </c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  <c r="EA18" s="517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517"/>
      <c r="EY18" s="517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7"/>
      <c r="FL18" s="517"/>
      <c r="FM18" s="517"/>
      <c r="FN18" s="517"/>
      <c r="FO18" s="517"/>
      <c r="FP18" s="517"/>
      <c r="FQ18" s="517"/>
      <c r="FR18" s="517"/>
      <c r="FS18" s="517"/>
      <c r="FT18" s="517"/>
      <c r="FU18" s="517"/>
      <c r="FV18" s="517"/>
      <c r="FW18" s="517"/>
      <c r="FX18" s="517"/>
      <c r="FY18" s="517"/>
      <c r="FZ18" s="517"/>
      <c r="GA18" s="517"/>
      <c r="GB18" s="517"/>
      <c r="GC18" s="517"/>
      <c r="GD18" s="517"/>
      <c r="GE18" s="517"/>
      <c r="GF18" s="517"/>
      <c r="GG18" s="517"/>
      <c r="GH18" s="517"/>
      <c r="GI18" s="517"/>
      <c r="GJ18" s="517"/>
      <c r="GK18" s="517"/>
      <c r="GL18" s="517"/>
      <c r="GM18" s="517"/>
      <c r="GN18" s="517"/>
      <c r="GO18" s="517"/>
      <c r="GP18" s="517"/>
      <c r="GQ18" s="517"/>
      <c r="GR18" s="517"/>
      <c r="GS18" s="517"/>
      <c r="GT18" s="517"/>
      <c r="GU18" s="517"/>
      <c r="GV18" s="517"/>
      <c r="GW18" s="517"/>
      <c r="GX18" s="517"/>
      <c r="GY18" s="517"/>
      <c r="GZ18" s="517"/>
      <c r="HA18" s="517"/>
      <c r="HB18" s="517"/>
      <c r="HC18" s="517"/>
      <c r="HD18" s="517"/>
      <c r="HE18" s="517"/>
      <c r="HF18" s="517"/>
      <c r="HG18" s="517"/>
      <c r="HH18" s="517"/>
      <c r="HI18" s="517"/>
      <c r="HJ18" s="517"/>
      <c r="HK18" s="517"/>
      <c r="HL18" s="517"/>
      <c r="HM18" s="517"/>
      <c r="HN18" s="517"/>
      <c r="HO18" s="517"/>
      <c r="HP18" s="517"/>
      <c r="HQ18" s="517"/>
      <c r="HR18" s="517"/>
      <c r="HS18" s="517"/>
      <c r="HT18" s="517"/>
      <c r="HU18" s="517"/>
      <c r="HV18" s="517"/>
      <c r="HW18" s="517"/>
      <c r="HX18" s="517"/>
      <c r="HY18" s="517"/>
      <c r="HZ18" s="517"/>
      <c r="IA18" s="517"/>
      <c r="IB18" s="517"/>
      <c r="IC18" s="517"/>
      <c r="ID18" s="517"/>
      <c r="IE18" s="517"/>
      <c r="IF18" s="517"/>
      <c r="IG18" s="517"/>
      <c r="IH18" s="517"/>
      <c r="II18" s="517"/>
      <c r="IJ18" s="517"/>
      <c r="IK18" s="517"/>
      <c r="IL18" s="517"/>
      <c r="IM18" s="517"/>
      <c r="IN18" s="517"/>
      <c r="IO18" s="517"/>
      <c r="IP18" s="517"/>
      <c r="IQ18" s="517"/>
      <c r="IR18" s="517"/>
      <c r="IS18" s="517"/>
      <c r="IT18" s="517"/>
      <c r="IU18" s="517"/>
      <c r="IV18" s="517"/>
    </row>
    <row r="19" spans="1:256" s="36" customFormat="1" ht="16.5" customHeight="1">
      <c r="A19" s="633"/>
      <c r="B19" s="631" t="s">
        <v>631</v>
      </c>
      <c r="C19" s="631"/>
      <c r="D19" s="631">
        <v>5220</v>
      </c>
      <c r="E19" s="518">
        <v>23900000</v>
      </c>
      <c r="F19" s="518">
        <f>SUM(F20:F25)</f>
        <v>22300000</v>
      </c>
      <c r="G19" s="518">
        <f>IF(0=SUM(E19-F19)," ",IF(0&lt;SUM(E19-F19),SUM(E19-F19),IF(0&gt;SUM(E19-F19)," ")))</f>
        <v>1600000</v>
      </c>
      <c r="H19" s="518" t="str">
        <f t="shared" si="1"/>
        <v> </v>
      </c>
      <c r="I19" s="632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  <c r="FH19" s="517"/>
      <c r="FI19" s="517"/>
      <c r="FJ19" s="517"/>
      <c r="FK19" s="517"/>
      <c r="FL19" s="517"/>
      <c r="FM19" s="517"/>
      <c r="FN19" s="517"/>
      <c r="FO19" s="517"/>
      <c r="FP19" s="517"/>
      <c r="FQ19" s="517"/>
      <c r="FR19" s="517"/>
      <c r="FS19" s="517"/>
      <c r="FT19" s="517"/>
      <c r="FU19" s="517"/>
      <c r="FV19" s="517"/>
      <c r="FW19" s="517"/>
      <c r="FX19" s="517"/>
      <c r="FY19" s="517"/>
      <c r="FZ19" s="517"/>
      <c r="GA19" s="517"/>
      <c r="GB19" s="517"/>
      <c r="GC19" s="517"/>
      <c r="GD19" s="517"/>
      <c r="GE19" s="517"/>
      <c r="GF19" s="517"/>
      <c r="GG19" s="517"/>
      <c r="GH19" s="517"/>
      <c r="GI19" s="517"/>
      <c r="GJ19" s="517"/>
      <c r="GK19" s="517"/>
      <c r="GL19" s="517"/>
      <c r="GM19" s="517"/>
      <c r="GN19" s="517"/>
      <c r="GO19" s="517"/>
      <c r="GP19" s="517"/>
      <c r="GQ19" s="517"/>
      <c r="GR19" s="517"/>
      <c r="GS19" s="517"/>
      <c r="GT19" s="517"/>
      <c r="GU19" s="517"/>
      <c r="GV19" s="517"/>
      <c r="GW19" s="517"/>
      <c r="GX19" s="517"/>
      <c r="GY19" s="517"/>
      <c r="GZ19" s="517"/>
      <c r="HA19" s="517"/>
      <c r="HB19" s="517"/>
      <c r="HC19" s="517"/>
      <c r="HD19" s="517"/>
      <c r="HE19" s="517"/>
      <c r="HF19" s="517"/>
      <c r="HG19" s="517"/>
      <c r="HH19" s="517"/>
      <c r="HI19" s="517"/>
      <c r="HJ19" s="517"/>
      <c r="HK19" s="517"/>
      <c r="HL19" s="517"/>
      <c r="HM19" s="517"/>
      <c r="HN19" s="517"/>
      <c r="HO19" s="517"/>
      <c r="HP19" s="517"/>
      <c r="HQ19" s="517"/>
      <c r="HR19" s="517"/>
      <c r="HS19" s="517"/>
      <c r="HT19" s="517"/>
      <c r="HU19" s="517"/>
      <c r="HV19" s="517"/>
      <c r="HW19" s="517"/>
      <c r="HX19" s="517"/>
      <c r="HY19" s="517"/>
      <c r="HZ19" s="517"/>
      <c r="IA19" s="517"/>
      <c r="IB19" s="517"/>
      <c r="IC19" s="517"/>
      <c r="ID19" s="517"/>
      <c r="IE19" s="517"/>
      <c r="IF19" s="517"/>
      <c r="IG19" s="517"/>
      <c r="IH19" s="517"/>
      <c r="II19" s="517"/>
      <c r="IJ19" s="517"/>
      <c r="IK19" s="517"/>
      <c r="IL19" s="517"/>
      <c r="IM19" s="517"/>
      <c r="IN19" s="517"/>
      <c r="IO19" s="517"/>
      <c r="IP19" s="517"/>
      <c r="IQ19" s="517"/>
      <c r="IR19" s="517"/>
      <c r="IS19" s="517"/>
      <c r="IT19" s="517"/>
      <c r="IU19" s="517"/>
      <c r="IV19" s="517"/>
    </row>
    <row r="20" spans="1:256" s="36" customFormat="1" ht="16.5" customHeight="1">
      <c r="A20" s="633"/>
      <c r="B20" s="634"/>
      <c r="C20" s="631" t="s">
        <v>626</v>
      </c>
      <c r="D20" s="631">
        <v>5221</v>
      </c>
      <c r="E20" s="518">
        <v>13200000</v>
      </c>
      <c r="F20" s="518">
        <f>'[1]재경'!H18*1000</f>
        <v>12000000</v>
      </c>
      <c r="G20" s="518">
        <f t="shared" si="0"/>
        <v>1200000</v>
      </c>
      <c r="H20" s="518" t="str">
        <f t="shared" si="1"/>
        <v> </v>
      </c>
      <c r="I20" s="632" t="s">
        <v>1143</v>
      </c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7"/>
      <c r="DI20" s="517"/>
      <c r="DJ20" s="517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17"/>
      <c r="DW20" s="517"/>
      <c r="DX20" s="517"/>
      <c r="DY20" s="517"/>
      <c r="DZ20" s="517"/>
      <c r="EA20" s="517"/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17"/>
      <c r="EQ20" s="517"/>
      <c r="ER20" s="517"/>
      <c r="ES20" s="517"/>
      <c r="ET20" s="517"/>
      <c r="EU20" s="517"/>
      <c r="EV20" s="517"/>
      <c r="EW20" s="517"/>
      <c r="EX20" s="517"/>
      <c r="EY20" s="517"/>
      <c r="EZ20" s="517"/>
      <c r="FA20" s="517"/>
      <c r="FB20" s="517"/>
      <c r="FC20" s="517"/>
      <c r="FD20" s="517"/>
      <c r="FE20" s="517"/>
      <c r="FF20" s="517"/>
      <c r="FG20" s="517"/>
      <c r="FH20" s="517"/>
      <c r="FI20" s="517"/>
      <c r="FJ20" s="517"/>
      <c r="FK20" s="517"/>
      <c r="FL20" s="517"/>
      <c r="FM20" s="517"/>
      <c r="FN20" s="517"/>
      <c r="FO20" s="517"/>
      <c r="FP20" s="517"/>
      <c r="FQ20" s="517"/>
      <c r="FR20" s="517"/>
      <c r="FS20" s="517"/>
      <c r="FT20" s="517"/>
      <c r="FU20" s="517"/>
      <c r="FV20" s="517"/>
      <c r="FW20" s="517"/>
      <c r="FX20" s="517"/>
      <c r="FY20" s="517"/>
      <c r="FZ20" s="517"/>
      <c r="GA20" s="517"/>
      <c r="GB20" s="517"/>
      <c r="GC20" s="517"/>
      <c r="GD20" s="517"/>
      <c r="GE20" s="517"/>
      <c r="GF20" s="517"/>
      <c r="GG20" s="517"/>
      <c r="GH20" s="517"/>
      <c r="GI20" s="517"/>
      <c r="GJ20" s="517"/>
      <c r="GK20" s="517"/>
      <c r="GL20" s="517"/>
      <c r="GM20" s="517"/>
      <c r="GN20" s="517"/>
      <c r="GO20" s="517"/>
      <c r="GP20" s="517"/>
      <c r="GQ20" s="517"/>
      <c r="GR20" s="517"/>
      <c r="GS20" s="517"/>
      <c r="GT20" s="517"/>
      <c r="GU20" s="517"/>
      <c r="GV20" s="517"/>
      <c r="GW20" s="517"/>
      <c r="GX20" s="517"/>
      <c r="GY20" s="517"/>
      <c r="GZ20" s="517"/>
      <c r="HA20" s="517"/>
      <c r="HB20" s="517"/>
      <c r="HC20" s="517"/>
      <c r="HD20" s="517"/>
      <c r="HE20" s="517"/>
      <c r="HF20" s="517"/>
      <c r="HG20" s="517"/>
      <c r="HH20" s="517"/>
      <c r="HI20" s="517"/>
      <c r="HJ20" s="517"/>
      <c r="HK20" s="517"/>
      <c r="HL20" s="517"/>
      <c r="HM20" s="517"/>
      <c r="HN20" s="517"/>
      <c r="HO20" s="517"/>
      <c r="HP20" s="517"/>
      <c r="HQ20" s="517"/>
      <c r="HR20" s="517"/>
      <c r="HS20" s="517"/>
      <c r="HT20" s="517"/>
      <c r="HU20" s="517"/>
      <c r="HV20" s="517"/>
      <c r="HW20" s="517"/>
      <c r="HX20" s="517"/>
      <c r="HY20" s="517"/>
      <c r="HZ20" s="517"/>
      <c r="IA20" s="517"/>
      <c r="IB20" s="517"/>
      <c r="IC20" s="517"/>
      <c r="ID20" s="517"/>
      <c r="IE20" s="517"/>
      <c r="IF20" s="517"/>
      <c r="IG20" s="517"/>
      <c r="IH20" s="517"/>
      <c r="II20" s="517"/>
      <c r="IJ20" s="517"/>
      <c r="IK20" s="517"/>
      <c r="IL20" s="517"/>
      <c r="IM20" s="517"/>
      <c r="IN20" s="517"/>
      <c r="IO20" s="517"/>
      <c r="IP20" s="517"/>
      <c r="IQ20" s="517"/>
      <c r="IR20" s="517"/>
      <c r="IS20" s="517"/>
      <c r="IT20" s="517"/>
      <c r="IU20" s="517"/>
      <c r="IV20" s="517"/>
    </row>
    <row r="21" spans="1:256" s="36" customFormat="1" ht="16.5" customHeight="1">
      <c r="A21" s="633"/>
      <c r="B21" s="635"/>
      <c r="C21" s="631" t="s">
        <v>627</v>
      </c>
      <c r="D21" s="631">
        <v>5222</v>
      </c>
      <c r="E21" s="518">
        <v>4800000</v>
      </c>
      <c r="F21" s="518">
        <f>'[1]재경'!H19*1000</f>
        <v>4800000</v>
      </c>
      <c r="G21" s="518" t="str">
        <f t="shared" si="0"/>
        <v> </v>
      </c>
      <c r="H21" s="518" t="str">
        <f t="shared" si="1"/>
        <v> </v>
      </c>
      <c r="I21" s="632" t="s">
        <v>1144</v>
      </c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7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  <c r="EA21" s="517"/>
      <c r="EB21" s="517"/>
      <c r="EC21" s="517"/>
      <c r="ED21" s="517"/>
      <c r="EE21" s="517"/>
      <c r="EF21" s="517"/>
      <c r="EG21" s="517"/>
      <c r="EH21" s="517"/>
      <c r="EI21" s="517"/>
      <c r="EJ21" s="517"/>
      <c r="EK21" s="517"/>
      <c r="EL21" s="517"/>
      <c r="EM21" s="517"/>
      <c r="EN21" s="517"/>
      <c r="EO21" s="517"/>
      <c r="EP21" s="517"/>
      <c r="EQ21" s="517"/>
      <c r="ER21" s="517"/>
      <c r="ES21" s="517"/>
      <c r="ET21" s="517"/>
      <c r="EU21" s="517"/>
      <c r="EV21" s="517"/>
      <c r="EW21" s="517"/>
      <c r="EX21" s="517"/>
      <c r="EY21" s="517"/>
      <c r="EZ21" s="517"/>
      <c r="FA21" s="517"/>
      <c r="FB21" s="517"/>
      <c r="FC21" s="517"/>
      <c r="FD21" s="517"/>
      <c r="FE21" s="517"/>
      <c r="FF21" s="517"/>
      <c r="FG21" s="517"/>
      <c r="FH21" s="517"/>
      <c r="FI21" s="517"/>
      <c r="FJ21" s="517"/>
      <c r="FK21" s="517"/>
      <c r="FL21" s="517"/>
      <c r="FM21" s="517"/>
      <c r="FN21" s="517"/>
      <c r="FO21" s="517"/>
      <c r="FP21" s="517"/>
      <c r="FQ21" s="517"/>
      <c r="FR21" s="517"/>
      <c r="FS21" s="517"/>
      <c r="FT21" s="517"/>
      <c r="FU21" s="517"/>
      <c r="FV21" s="517"/>
      <c r="FW21" s="517"/>
      <c r="FX21" s="517"/>
      <c r="FY21" s="517"/>
      <c r="FZ21" s="517"/>
      <c r="GA21" s="517"/>
      <c r="GB21" s="517"/>
      <c r="GC21" s="517"/>
      <c r="GD21" s="517"/>
      <c r="GE21" s="517"/>
      <c r="GF21" s="517"/>
      <c r="GG21" s="517"/>
      <c r="GH21" s="517"/>
      <c r="GI21" s="517"/>
      <c r="GJ21" s="517"/>
      <c r="GK21" s="517"/>
      <c r="GL21" s="517"/>
      <c r="GM21" s="517"/>
      <c r="GN21" s="517"/>
      <c r="GO21" s="517"/>
      <c r="GP21" s="517"/>
      <c r="GQ21" s="517"/>
      <c r="GR21" s="517"/>
      <c r="GS21" s="517"/>
      <c r="GT21" s="517"/>
      <c r="GU21" s="517"/>
      <c r="GV21" s="517"/>
      <c r="GW21" s="517"/>
      <c r="GX21" s="517"/>
      <c r="GY21" s="517"/>
      <c r="GZ21" s="517"/>
      <c r="HA21" s="517"/>
      <c r="HB21" s="517"/>
      <c r="HC21" s="517"/>
      <c r="HD21" s="517"/>
      <c r="HE21" s="517"/>
      <c r="HF21" s="517"/>
      <c r="HG21" s="517"/>
      <c r="HH21" s="517"/>
      <c r="HI21" s="517"/>
      <c r="HJ21" s="517"/>
      <c r="HK21" s="517"/>
      <c r="HL21" s="517"/>
      <c r="HM21" s="517"/>
      <c r="HN21" s="517"/>
      <c r="HO21" s="517"/>
      <c r="HP21" s="517"/>
      <c r="HQ21" s="517"/>
      <c r="HR21" s="517"/>
      <c r="HS21" s="517"/>
      <c r="HT21" s="517"/>
      <c r="HU21" s="517"/>
      <c r="HV21" s="517"/>
      <c r="HW21" s="517"/>
      <c r="HX21" s="517"/>
      <c r="HY21" s="517"/>
      <c r="HZ21" s="517"/>
      <c r="IA21" s="517"/>
      <c r="IB21" s="517"/>
      <c r="IC21" s="517"/>
      <c r="ID21" s="517"/>
      <c r="IE21" s="517"/>
      <c r="IF21" s="517"/>
      <c r="IG21" s="517"/>
      <c r="IH21" s="517"/>
      <c r="II21" s="517"/>
      <c r="IJ21" s="517"/>
      <c r="IK21" s="517"/>
      <c r="IL21" s="517"/>
      <c r="IM21" s="517"/>
      <c r="IN21" s="517"/>
      <c r="IO21" s="517"/>
      <c r="IP21" s="517"/>
      <c r="IQ21" s="517"/>
      <c r="IR21" s="517"/>
      <c r="IS21" s="517"/>
      <c r="IT21" s="517"/>
      <c r="IU21" s="517"/>
      <c r="IV21" s="517"/>
    </row>
    <row r="22" spans="1:256" s="36" customFormat="1" ht="16.5" customHeight="1">
      <c r="A22" s="633"/>
      <c r="B22" s="635"/>
      <c r="C22" s="631" t="s">
        <v>632</v>
      </c>
      <c r="D22" s="631">
        <v>5223</v>
      </c>
      <c r="E22" s="518"/>
      <c r="F22" s="518"/>
      <c r="G22" s="518" t="str">
        <f>IF(0=SUM(E22-F22)," ",IF(0&lt;SUM(E22-F22),SUM(E22-F22),IF(0&gt;SUM(E22-F22)," ")))</f>
        <v> </v>
      </c>
      <c r="H22" s="518" t="str">
        <f>IF(0=SUM(E22-F22)," ",IF(0&gt;SUM(E22-F22),-SUM(E22-F22),IF(0&lt;SUM(E22-F22)," ")))</f>
        <v> </v>
      </c>
      <c r="I22" s="632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17"/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7"/>
      <c r="CW22" s="517"/>
      <c r="CX22" s="517"/>
      <c r="CY22" s="517"/>
      <c r="CZ22" s="517"/>
      <c r="DA22" s="517"/>
      <c r="DB22" s="517"/>
      <c r="DC22" s="517"/>
      <c r="DD22" s="517"/>
      <c r="DE22" s="517"/>
      <c r="DF22" s="517"/>
      <c r="DG22" s="517"/>
      <c r="DH22" s="517"/>
      <c r="DI22" s="517"/>
      <c r="DJ22" s="517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7"/>
      <c r="DV22" s="517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7"/>
      <c r="ET22" s="517"/>
      <c r="EU22" s="517"/>
      <c r="EV22" s="517"/>
      <c r="EW22" s="517"/>
      <c r="EX22" s="517"/>
      <c r="EY22" s="517"/>
      <c r="EZ22" s="517"/>
      <c r="FA22" s="517"/>
      <c r="FB22" s="517"/>
      <c r="FC22" s="517"/>
      <c r="FD22" s="517"/>
      <c r="FE22" s="517"/>
      <c r="FF22" s="517"/>
      <c r="FG22" s="517"/>
      <c r="FH22" s="517"/>
      <c r="FI22" s="517"/>
      <c r="FJ22" s="517"/>
      <c r="FK22" s="517"/>
      <c r="FL22" s="517"/>
      <c r="FM22" s="517"/>
      <c r="FN22" s="517"/>
      <c r="FO22" s="517"/>
      <c r="FP22" s="517"/>
      <c r="FQ22" s="517"/>
      <c r="FR22" s="517"/>
      <c r="FS22" s="517"/>
      <c r="FT22" s="517"/>
      <c r="FU22" s="517"/>
      <c r="FV22" s="517"/>
      <c r="FW22" s="517"/>
      <c r="FX22" s="517"/>
      <c r="FY22" s="517"/>
      <c r="FZ22" s="517"/>
      <c r="GA22" s="517"/>
      <c r="GB22" s="517"/>
      <c r="GC22" s="517"/>
      <c r="GD22" s="517"/>
      <c r="GE22" s="517"/>
      <c r="GF22" s="517"/>
      <c r="GG22" s="517"/>
      <c r="GH22" s="517"/>
      <c r="GI22" s="517"/>
      <c r="GJ22" s="517"/>
      <c r="GK22" s="517"/>
      <c r="GL22" s="517"/>
      <c r="GM22" s="517"/>
      <c r="GN22" s="517"/>
      <c r="GO22" s="517"/>
      <c r="GP22" s="517"/>
      <c r="GQ22" s="517"/>
      <c r="GR22" s="517"/>
      <c r="GS22" s="517"/>
      <c r="GT22" s="517"/>
      <c r="GU22" s="517"/>
      <c r="GV22" s="517"/>
      <c r="GW22" s="517"/>
      <c r="GX22" s="517"/>
      <c r="GY22" s="517"/>
      <c r="GZ22" s="517"/>
      <c r="HA22" s="517"/>
      <c r="HB22" s="517"/>
      <c r="HC22" s="517"/>
      <c r="HD22" s="517"/>
      <c r="HE22" s="517"/>
      <c r="HF22" s="517"/>
      <c r="HG22" s="517"/>
      <c r="HH22" s="517"/>
      <c r="HI22" s="517"/>
      <c r="HJ22" s="517"/>
      <c r="HK22" s="517"/>
      <c r="HL22" s="517"/>
      <c r="HM22" s="517"/>
      <c r="HN22" s="517"/>
      <c r="HO22" s="517"/>
      <c r="HP22" s="517"/>
      <c r="HQ22" s="517"/>
      <c r="HR22" s="517"/>
      <c r="HS22" s="517"/>
      <c r="HT22" s="517"/>
      <c r="HU22" s="517"/>
      <c r="HV22" s="517"/>
      <c r="HW22" s="517"/>
      <c r="HX22" s="517"/>
      <c r="HY22" s="517"/>
      <c r="HZ22" s="517"/>
      <c r="IA22" s="517"/>
      <c r="IB22" s="517"/>
      <c r="IC22" s="517"/>
      <c r="ID22" s="517"/>
      <c r="IE22" s="517"/>
      <c r="IF22" s="517"/>
      <c r="IG22" s="517"/>
      <c r="IH22" s="517"/>
      <c r="II22" s="517"/>
      <c r="IJ22" s="517"/>
      <c r="IK22" s="517"/>
      <c r="IL22" s="517"/>
      <c r="IM22" s="517"/>
      <c r="IN22" s="517"/>
      <c r="IO22" s="517"/>
      <c r="IP22" s="517"/>
      <c r="IQ22" s="517"/>
      <c r="IR22" s="517"/>
      <c r="IS22" s="517"/>
      <c r="IT22" s="517"/>
      <c r="IU22" s="517"/>
      <c r="IV22" s="517"/>
    </row>
    <row r="23" spans="1:256" s="36" customFormat="1" ht="16.5" customHeight="1">
      <c r="A23" s="633"/>
      <c r="B23" s="635"/>
      <c r="C23" s="631" t="s">
        <v>633</v>
      </c>
      <c r="D23" s="631">
        <v>5224</v>
      </c>
      <c r="E23" s="518">
        <v>1200000</v>
      </c>
      <c r="F23" s="518">
        <f>'[1]재경'!H22*1000</f>
        <v>1200000</v>
      </c>
      <c r="G23" s="518" t="str">
        <f t="shared" si="0"/>
        <v> </v>
      </c>
      <c r="H23" s="518" t="str">
        <f t="shared" si="1"/>
        <v> </v>
      </c>
      <c r="I23" s="632" t="s">
        <v>113</v>
      </c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7"/>
      <c r="DH23" s="517"/>
      <c r="DI23" s="517"/>
      <c r="DJ23" s="517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7"/>
      <c r="EV23" s="517"/>
      <c r="EW23" s="517"/>
      <c r="EX23" s="517"/>
      <c r="EY23" s="517"/>
      <c r="EZ23" s="517"/>
      <c r="FA23" s="517"/>
      <c r="FB23" s="517"/>
      <c r="FC23" s="517"/>
      <c r="FD23" s="517"/>
      <c r="FE23" s="517"/>
      <c r="FF23" s="517"/>
      <c r="FG23" s="517"/>
      <c r="FH23" s="517"/>
      <c r="FI23" s="517"/>
      <c r="FJ23" s="517"/>
      <c r="FK23" s="517"/>
      <c r="FL23" s="517"/>
      <c r="FM23" s="517"/>
      <c r="FN23" s="517"/>
      <c r="FO23" s="517"/>
      <c r="FP23" s="517"/>
      <c r="FQ23" s="517"/>
      <c r="FR23" s="517"/>
      <c r="FS23" s="517"/>
      <c r="FT23" s="517"/>
      <c r="FU23" s="517"/>
      <c r="FV23" s="517"/>
      <c r="FW23" s="517"/>
      <c r="FX23" s="517"/>
      <c r="FY23" s="517"/>
      <c r="FZ23" s="517"/>
      <c r="GA23" s="517"/>
      <c r="GB23" s="517"/>
      <c r="GC23" s="517"/>
      <c r="GD23" s="517"/>
      <c r="GE23" s="517"/>
      <c r="GF23" s="517"/>
      <c r="GG23" s="517"/>
      <c r="GH23" s="517"/>
      <c r="GI23" s="517"/>
      <c r="GJ23" s="517"/>
      <c r="GK23" s="517"/>
      <c r="GL23" s="517"/>
      <c r="GM23" s="517"/>
      <c r="GN23" s="517"/>
      <c r="GO23" s="517"/>
      <c r="GP23" s="517"/>
      <c r="GQ23" s="517"/>
      <c r="GR23" s="517"/>
      <c r="GS23" s="517"/>
      <c r="GT23" s="517"/>
      <c r="GU23" s="517"/>
      <c r="GV23" s="517"/>
      <c r="GW23" s="517"/>
      <c r="GX23" s="517"/>
      <c r="GY23" s="517"/>
      <c r="GZ23" s="517"/>
      <c r="HA23" s="517"/>
      <c r="HB23" s="517"/>
      <c r="HC23" s="517"/>
      <c r="HD23" s="517"/>
      <c r="HE23" s="517"/>
      <c r="HF23" s="517"/>
      <c r="HG23" s="517"/>
      <c r="HH23" s="517"/>
      <c r="HI23" s="517"/>
      <c r="HJ23" s="517"/>
      <c r="HK23" s="517"/>
      <c r="HL23" s="517"/>
      <c r="HM23" s="517"/>
      <c r="HN23" s="517"/>
      <c r="HO23" s="517"/>
      <c r="HP23" s="517"/>
      <c r="HQ23" s="517"/>
      <c r="HR23" s="517"/>
      <c r="HS23" s="517"/>
      <c r="HT23" s="517"/>
      <c r="HU23" s="517"/>
      <c r="HV23" s="517"/>
      <c r="HW23" s="517"/>
      <c r="HX23" s="517"/>
      <c r="HY23" s="517"/>
      <c r="HZ23" s="517"/>
      <c r="IA23" s="517"/>
      <c r="IB23" s="517"/>
      <c r="IC23" s="517"/>
      <c r="ID23" s="517"/>
      <c r="IE23" s="517"/>
      <c r="IF23" s="517"/>
      <c r="IG23" s="517"/>
      <c r="IH23" s="517"/>
      <c r="II23" s="517"/>
      <c r="IJ23" s="517"/>
      <c r="IK23" s="517"/>
      <c r="IL23" s="517"/>
      <c r="IM23" s="517"/>
      <c r="IN23" s="517"/>
      <c r="IO23" s="517"/>
      <c r="IP23" s="517"/>
      <c r="IQ23" s="517"/>
      <c r="IR23" s="517"/>
      <c r="IS23" s="517"/>
      <c r="IT23" s="517"/>
      <c r="IU23" s="517"/>
      <c r="IV23" s="517"/>
    </row>
    <row r="24" spans="1:256" s="36" customFormat="1" ht="16.5" customHeight="1">
      <c r="A24" s="633"/>
      <c r="B24" s="635"/>
      <c r="C24" s="631" t="s">
        <v>634</v>
      </c>
      <c r="D24" s="631">
        <v>5225</v>
      </c>
      <c r="E24" s="518">
        <v>4400000</v>
      </c>
      <c r="F24" s="518">
        <f>'[1]재경'!H20*1000</f>
        <v>4000000</v>
      </c>
      <c r="G24" s="518">
        <f t="shared" si="0"/>
        <v>400000</v>
      </c>
      <c r="H24" s="518" t="str">
        <f t="shared" si="1"/>
        <v> </v>
      </c>
      <c r="I24" s="632" t="s">
        <v>1145</v>
      </c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17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517"/>
      <c r="ES24" s="517"/>
      <c r="ET24" s="517"/>
      <c r="EU24" s="517"/>
      <c r="EV24" s="517"/>
      <c r="EW24" s="517"/>
      <c r="EX24" s="517"/>
      <c r="EY24" s="517"/>
      <c r="EZ24" s="517"/>
      <c r="FA24" s="517"/>
      <c r="FB24" s="517"/>
      <c r="FC24" s="517"/>
      <c r="FD24" s="517"/>
      <c r="FE24" s="517"/>
      <c r="FF24" s="517"/>
      <c r="FG24" s="517"/>
      <c r="FH24" s="517"/>
      <c r="FI24" s="517"/>
      <c r="FJ24" s="517"/>
      <c r="FK24" s="517"/>
      <c r="FL24" s="517"/>
      <c r="FM24" s="517"/>
      <c r="FN24" s="517"/>
      <c r="FO24" s="517"/>
      <c r="FP24" s="517"/>
      <c r="FQ24" s="517"/>
      <c r="FR24" s="517"/>
      <c r="FS24" s="517"/>
      <c r="FT24" s="517"/>
      <c r="FU24" s="517"/>
      <c r="FV24" s="517"/>
      <c r="FW24" s="517"/>
      <c r="FX24" s="517"/>
      <c r="FY24" s="517"/>
      <c r="FZ24" s="517"/>
      <c r="GA24" s="517"/>
      <c r="GB24" s="517"/>
      <c r="GC24" s="517"/>
      <c r="GD24" s="517"/>
      <c r="GE24" s="517"/>
      <c r="GF24" s="517"/>
      <c r="GG24" s="517"/>
      <c r="GH24" s="517"/>
      <c r="GI24" s="517"/>
      <c r="GJ24" s="517"/>
      <c r="GK24" s="517"/>
      <c r="GL24" s="517"/>
      <c r="GM24" s="517"/>
      <c r="GN24" s="517"/>
      <c r="GO24" s="517"/>
      <c r="GP24" s="517"/>
      <c r="GQ24" s="517"/>
      <c r="GR24" s="517"/>
      <c r="GS24" s="517"/>
      <c r="GT24" s="517"/>
      <c r="GU24" s="517"/>
      <c r="GV24" s="517"/>
      <c r="GW24" s="517"/>
      <c r="GX24" s="517"/>
      <c r="GY24" s="517"/>
      <c r="GZ24" s="517"/>
      <c r="HA24" s="517"/>
      <c r="HB24" s="517"/>
      <c r="HC24" s="517"/>
      <c r="HD24" s="517"/>
      <c r="HE24" s="517"/>
      <c r="HF24" s="517"/>
      <c r="HG24" s="517"/>
      <c r="HH24" s="517"/>
      <c r="HI24" s="517"/>
      <c r="HJ24" s="517"/>
      <c r="HK24" s="517"/>
      <c r="HL24" s="517"/>
      <c r="HM24" s="517"/>
      <c r="HN24" s="517"/>
      <c r="HO24" s="517"/>
      <c r="HP24" s="517"/>
      <c r="HQ24" s="517"/>
      <c r="HR24" s="517"/>
      <c r="HS24" s="517"/>
      <c r="HT24" s="517"/>
      <c r="HU24" s="517"/>
      <c r="HV24" s="517"/>
      <c r="HW24" s="517"/>
      <c r="HX24" s="517"/>
      <c r="HY24" s="517"/>
      <c r="HZ24" s="517"/>
      <c r="IA24" s="517"/>
      <c r="IB24" s="517"/>
      <c r="IC24" s="517"/>
      <c r="ID24" s="517"/>
      <c r="IE24" s="517"/>
      <c r="IF24" s="517"/>
      <c r="IG24" s="517"/>
      <c r="IH24" s="517"/>
      <c r="II24" s="517"/>
      <c r="IJ24" s="517"/>
      <c r="IK24" s="517"/>
      <c r="IL24" s="517"/>
      <c r="IM24" s="517"/>
      <c r="IN24" s="517"/>
      <c r="IO24" s="517"/>
      <c r="IP24" s="517"/>
      <c r="IQ24" s="517"/>
      <c r="IR24" s="517"/>
      <c r="IS24" s="517"/>
      <c r="IT24" s="517"/>
      <c r="IU24" s="517"/>
      <c r="IV24" s="517"/>
    </row>
    <row r="25" spans="1:256" s="36" customFormat="1" ht="16.5" customHeight="1">
      <c r="A25" s="633"/>
      <c r="B25" s="629"/>
      <c r="C25" s="631" t="s">
        <v>635</v>
      </c>
      <c r="D25" s="631">
        <v>5226</v>
      </c>
      <c r="E25" s="518">
        <v>300000</v>
      </c>
      <c r="F25" s="518">
        <f>'[1]재경'!H21*1000</f>
        <v>300000</v>
      </c>
      <c r="G25" s="518" t="str">
        <f t="shared" si="0"/>
        <v> </v>
      </c>
      <c r="H25" s="518" t="str">
        <f t="shared" si="1"/>
        <v> </v>
      </c>
      <c r="I25" s="632" t="s">
        <v>1146</v>
      </c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17"/>
      <c r="CK25" s="517"/>
      <c r="CL25" s="517"/>
      <c r="CM25" s="517"/>
      <c r="CN25" s="517"/>
      <c r="CO25" s="517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7"/>
      <c r="DD25" s="517"/>
      <c r="DE25" s="517"/>
      <c r="DF25" s="517"/>
      <c r="DG25" s="517"/>
      <c r="DH25" s="517"/>
      <c r="DI25" s="517"/>
      <c r="DJ25" s="517"/>
      <c r="DK25" s="517"/>
      <c r="DL25" s="517"/>
      <c r="DM25" s="517"/>
      <c r="DN25" s="517"/>
      <c r="DO25" s="517"/>
      <c r="DP25" s="517"/>
      <c r="DQ25" s="517"/>
      <c r="DR25" s="517"/>
      <c r="DS25" s="517"/>
      <c r="DT25" s="517"/>
      <c r="DU25" s="517"/>
      <c r="DV25" s="517"/>
      <c r="DW25" s="517"/>
      <c r="DX25" s="517"/>
      <c r="DY25" s="517"/>
      <c r="DZ25" s="517"/>
      <c r="EA25" s="517"/>
      <c r="EB25" s="517"/>
      <c r="EC25" s="517"/>
      <c r="ED25" s="517"/>
      <c r="EE25" s="517"/>
      <c r="EF25" s="517"/>
      <c r="EG25" s="517"/>
      <c r="EH25" s="517"/>
      <c r="EI25" s="517"/>
      <c r="EJ25" s="517"/>
      <c r="EK25" s="517"/>
      <c r="EL25" s="517"/>
      <c r="EM25" s="517"/>
      <c r="EN25" s="517"/>
      <c r="EO25" s="517"/>
      <c r="EP25" s="517"/>
      <c r="EQ25" s="517"/>
      <c r="ER25" s="517"/>
      <c r="ES25" s="517"/>
      <c r="ET25" s="517"/>
      <c r="EU25" s="517"/>
      <c r="EV25" s="517"/>
      <c r="EW25" s="517"/>
      <c r="EX25" s="517"/>
      <c r="EY25" s="517"/>
      <c r="EZ25" s="517"/>
      <c r="FA25" s="517"/>
      <c r="FB25" s="517"/>
      <c r="FC25" s="517"/>
      <c r="FD25" s="517"/>
      <c r="FE25" s="517"/>
      <c r="FF25" s="517"/>
      <c r="FG25" s="517"/>
      <c r="FH25" s="517"/>
      <c r="FI25" s="517"/>
      <c r="FJ25" s="517"/>
      <c r="FK25" s="517"/>
      <c r="FL25" s="517"/>
      <c r="FM25" s="517"/>
      <c r="FN25" s="517"/>
      <c r="FO25" s="517"/>
      <c r="FP25" s="517"/>
      <c r="FQ25" s="517"/>
      <c r="FR25" s="517"/>
      <c r="FS25" s="517"/>
      <c r="FT25" s="517"/>
      <c r="FU25" s="517"/>
      <c r="FV25" s="517"/>
      <c r="FW25" s="517"/>
      <c r="FX25" s="517"/>
      <c r="FY25" s="517"/>
      <c r="FZ25" s="517"/>
      <c r="GA25" s="517"/>
      <c r="GB25" s="517"/>
      <c r="GC25" s="517"/>
      <c r="GD25" s="517"/>
      <c r="GE25" s="517"/>
      <c r="GF25" s="517"/>
      <c r="GG25" s="517"/>
      <c r="GH25" s="517"/>
      <c r="GI25" s="517"/>
      <c r="GJ25" s="517"/>
      <c r="GK25" s="517"/>
      <c r="GL25" s="517"/>
      <c r="GM25" s="517"/>
      <c r="GN25" s="517"/>
      <c r="GO25" s="517"/>
      <c r="GP25" s="517"/>
      <c r="GQ25" s="517"/>
      <c r="GR25" s="517"/>
      <c r="GS25" s="517"/>
      <c r="GT25" s="517"/>
      <c r="GU25" s="517"/>
      <c r="GV25" s="517"/>
      <c r="GW25" s="517"/>
      <c r="GX25" s="517"/>
      <c r="GY25" s="517"/>
      <c r="GZ25" s="517"/>
      <c r="HA25" s="517"/>
      <c r="HB25" s="517"/>
      <c r="HC25" s="517"/>
      <c r="HD25" s="517"/>
      <c r="HE25" s="517"/>
      <c r="HF25" s="517"/>
      <c r="HG25" s="517"/>
      <c r="HH25" s="517"/>
      <c r="HI25" s="517"/>
      <c r="HJ25" s="517"/>
      <c r="HK25" s="517"/>
      <c r="HL25" s="517"/>
      <c r="HM25" s="517"/>
      <c r="HN25" s="517"/>
      <c r="HO25" s="517"/>
      <c r="HP25" s="517"/>
      <c r="HQ25" s="517"/>
      <c r="HR25" s="517"/>
      <c r="HS25" s="517"/>
      <c r="HT25" s="517"/>
      <c r="HU25" s="517"/>
      <c r="HV25" s="517"/>
      <c r="HW25" s="517"/>
      <c r="HX25" s="517"/>
      <c r="HY25" s="517"/>
      <c r="HZ25" s="517"/>
      <c r="IA25" s="517"/>
      <c r="IB25" s="517"/>
      <c r="IC25" s="517"/>
      <c r="ID25" s="517"/>
      <c r="IE25" s="517"/>
      <c r="IF25" s="517"/>
      <c r="IG25" s="517"/>
      <c r="IH25" s="517"/>
      <c r="II25" s="517"/>
      <c r="IJ25" s="517"/>
      <c r="IK25" s="517"/>
      <c r="IL25" s="517"/>
      <c r="IM25" s="517"/>
      <c r="IN25" s="517"/>
      <c r="IO25" s="517"/>
      <c r="IP25" s="517"/>
      <c r="IQ25" s="517"/>
      <c r="IR25" s="517"/>
      <c r="IS25" s="517"/>
      <c r="IT25" s="517"/>
      <c r="IU25" s="517"/>
      <c r="IV25" s="517"/>
    </row>
    <row r="26" spans="1:256" s="36" customFormat="1" ht="16.5" customHeight="1">
      <c r="A26" s="633"/>
      <c r="B26" s="631" t="s">
        <v>636</v>
      </c>
      <c r="C26" s="631"/>
      <c r="D26" s="631">
        <v>5230</v>
      </c>
      <c r="E26" s="518">
        <f>SUM(E27:E28)</f>
        <v>0</v>
      </c>
      <c r="F26" s="518">
        <f>SUM(F27:F28)</f>
        <v>0</v>
      </c>
      <c r="G26" s="518" t="str">
        <f t="shared" si="0"/>
        <v> </v>
      </c>
      <c r="H26" s="518" t="str">
        <f t="shared" si="1"/>
        <v> </v>
      </c>
      <c r="I26" s="632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7"/>
      <c r="DH26" s="517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7"/>
      <c r="DY26" s="517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517"/>
      <c r="EO26" s="517"/>
      <c r="EP26" s="517"/>
      <c r="EQ26" s="517"/>
      <c r="ER26" s="517"/>
      <c r="ES26" s="517"/>
      <c r="ET26" s="517"/>
      <c r="EU26" s="517"/>
      <c r="EV26" s="517"/>
      <c r="EW26" s="517"/>
      <c r="EX26" s="517"/>
      <c r="EY26" s="517"/>
      <c r="EZ26" s="517"/>
      <c r="FA26" s="517"/>
      <c r="FB26" s="517"/>
      <c r="FC26" s="517"/>
      <c r="FD26" s="517"/>
      <c r="FE26" s="517"/>
      <c r="FF26" s="517"/>
      <c r="FG26" s="517"/>
      <c r="FH26" s="517"/>
      <c r="FI26" s="517"/>
      <c r="FJ26" s="517"/>
      <c r="FK26" s="517"/>
      <c r="FL26" s="517"/>
      <c r="FM26" s="517"/>
      <c r="FN26" s="517"/>
      <c r="FO26" s="517"/>
      <c r="FP26" s="517"/>
      <c r="FQ26" s="517"/>
      <c r="FR26" s="517"/>
      <c r="FS26" s="517"/>
      <c r="FT26" s="517"/>
      <c r="FU26" s="517"/>
      <c r="FV26" s="517"/>
      <c r="FW26" s="517"/>
      <c r="FX26" s="517"/>
      <c r="FY26" s="517"/>
      <c r="FZ26" s="517"/>
      <c r="GA26" s="517"/>
      <c r="GB26" s="517"/>
      <c r="GC26" s="517"/>
      <c r="GD26" s="517"/>
      <c r="GE26" s="517"/>
      <c r="GF26" s="517"/>
      <c r="GG26" s="517"/>
      <c r="GH26" s="517"/>
      <c r="GI26" s="517"/>
      <c r="GJ26" s="517"/>
      <c r="GK26" s="517"/>
      <c r="GL26" s="517"/>
      <c r="GM26" s="517"/>
      <c r="GN26" s="517"/>
      <c r="GO26" s="517"/>
      <c r="GP26" s="517"/>
      <c r="GQ26" s="517"/>
      <c r="GR26" s="517"/>
      <c r="GS26" s="517"/>
      <c r="GT26" s="517"/>
      <c r="GU26" s="517"/>
      <c r="GV26" s="517"/>
      <c r="GW26" s="517"/>
      <c r="GX26" s="517"/>
      <c r="GY26" s="517"/>
      <c r="GZ26" s="517"/>
      <c r="HA26" s="517"/>
      <c r="HB26" s="517"/>
      <c r="HC26" s="517"/>
      <c r="HD26" s="517"/>
      <c r="HE26" s="517"/>
      <c r="HF26" s="517"/>
      <c r="HG26" s="517"/>
      <c r="HH26" s="517"/>
      <c r="HI26" s="517"/>
      <c r="HJ26" s="517"/>
      <c r="HK26" s="517"/>
      <c r="HL26" s="517"/>
      <c r="HM26" s="517"/>
      <c r="HN26" s="517"/>
      <c r="HO26" s="517"/>
      <c r="HP26" s="517"/>
      <c r="HQ26" s="517"/>
      <c r="HR26" s="517"/>
      <c r="HS26" s="517"/>
      <c r="HT26" s="517"/>
      <c r="HU26" s="517"/>
      <c r="HV26" s="517"/>
      <c r="HW26" s="517"/>
      <c r="HX26" s="517"/>
      <c r="HY26" s="517"/>
      <c r="HZ26" s="517"/>
      <c r="IA26" s="517"/>
      <c r="IB26" s="517"/>
      <c r="IC26" s="517"/>
      <c r="ID26" s="517"/>
      <c r="IE26" s="517"/>
      <c r="IF26" s="517"/>
      <c r="IG26" s="517"/>
      <c r="IH26" s="517"/>
      <c r="II26" s="517"/>
      <c r="IJ26" s="517"/>
      <c r="IK26" s="517"/>
      <c r="IL26" s="517"/>
      <c r="IM26" s="517"/>
      <c r="IN26" s="517"/>
      <c r="IO26" s="517"/>
      <c r="IP26" s="517"/>
      <c r="IQ26" s="517"/>
      <c r="IR26" s="517"/>
      <c r="IS26" s="517"/>
      <c r="IT26" s="517"/>
      <c r="IU26" s="517"/>
      <c r="IV26" s="517"/>
    </row>
    <row r="27" spans="1:256" s="36" customFormat="1" ht="16.5" customHeight="1">
      <c r="A27" s="633"/>
      <c r="B27" s="635"/>
      <c r="C27" s="631" t="s">
        <v>626</v>
      </c>
      <c r="D27" s="631">
        <v>5231</v>
      </c>
      <c r="E27" s="518"/>
      <c r="F27" s="518"/>
      <c r="G27" s="518" t="str">
        <f t="shared" si="0"/>
        <v> </v>
      </c>
      <c r="H27" s="518" t="str">
        <f t="shared" si="1"/>
        <v> </v>
      </c>
      <c r="I27" s="632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7"/>
      <c r="DB27" s="517"/>
      <c r="DC27" s="517"/>
      <c r="DD27" s="517"/>
      <c r="DE27" s="517"/>
      <c r="DF27" s="517"/>
      <c r="DG27" s="517"/>
      <c r="DH27" s="517"/>
      <c r="DI27" s="517"/>
      <c r="DJ27" s="517"/>
      <c r="DK27" s="517"/>
      <c r="DL27" s="517"/>
      <c r="DM27" s="517"/>
      <c r="DN27" s="517"/>
      <c r="DO27" s="517"/>
      <c r="DP27" s="517"/>
      <c r="DQ27" s="517"/>
      <c r="DR27" s="517"/>
      <c r="DS27" s="517"/>
      <c r="DT27" s="517"/>
      <c r="DU27" s="517"/>
      <c r="DV27" s="517"/>
      <c r="DW27" s="517"/>
      <c r="DX27" s="517"/>
      <c r="DY27" s="517"/>
      <c r="DZ27" s="517"/>
      <c r="EA27" s="517"/>
      <c r="EB27" s="517"/>
      <c r="EC27" s="517"/>
      <c r="ED27" s="517"/>
      <c r="EE27" s="517"/>
      <c r="EF27" s="517"/>
      <c r="EG27" s="517"/>
      <c r="EH27" s="517"/>
      <c r="EI27" s="517"/>
      <c r="EJ27" s="517"/>
      <c r="EK27" s="517"/>
      <c r="EL27" s="517"/>
      <c r="EM27" s="517"/>
      <c r="EN27" s="517"/>
      <c r="EO27" s="517"/>
      <c r="EP27" s="517"/>
      <c r="EQ27" s="517"/>
      <c r="ER27" s="517"/>
      <c r="ES27" s="517"/>
      <c r="ET27" s="517"/>
      <c r="EU27" s="517"/>
      <c r="EV27" s="517"/>
      <c r="EW27" s="517"/>
      <c r="EX27" s="517"/>
      <c r="EY27" s="517"/>
      <c r="EZ27" s="517"/>
      <c r="FA27" s="517"/>
      <c r="FB27" s="517"/>
      <c r="FC27" s="517"/>
      <c r="FD27" s="517"/>
      <c r="FE27" s="517"/>
      <c r="FF27" s="517"/>
      <c r="FG27" s="517"/>
      <c r="FH27" s="517"/>
      <c r="FI27" s="517"/>
      <c r="FJ27" s="517"/>
      <c r="FK27" s="517"/>
      <c r="FL27" s="517"/>
      <c r="FM27" s="517"/>
      <c r="FN27" s="517"/>
      <c r="FO27" s="517"/>
      <c r="FP27" s="517"/>
      <c r="FQ27" s="517"/>
      <c r="FR27" s="517"/>
      <c r="FS27" s="517"/>
      <c r="FT27" s="517"/>
      <c r="FU27" s="517"/>
      <c r="FV27" s="517"/>
      <c r="FW27" s="517"/>
      <c r="FX27" s="517"/>
      <c r="FY27" s="517"/>
      <c r="FZ27" s="517"/>
      <c r="GA27" s="517"/>
      <c r="GB27" s="517"/>
      <c r="GC27" s="517"/>
      <c r="GD27" s="517"/>
      <c r="GE27" s="517"/>
      <c r="GF27" s="517"/>
      <c r="GG27" s="517"/>
      <c r="GH27" s="517"/>
      <c r="GI27" s="517"/>
      <c r="GJ27" s="517"/>
      <c r="GK27" s="517"/>
      <c r="GL27" s="517"/>
      <c r="GM27" s="517"/>
      <c r="GN27" s="517"/>
      <c r="GO27" s="517"/>
      <c r="GP27" s="517"/>
      <c r="GQ27" s="517"/>
      <c r="GR27" s="517"/>
      <c r="GS27" s="517"/>
      <c r="GT27" s="517"/>
      <c r="GU27" s="517"/>
      <c r="GV27" s="517"/>
      <c r="GW27" s="517"/>
      <c r="GX27" s="517"/>
      <c r="GY27" s="517"/>
      <c r="GZ27" s="517"/>
      <c r="HA27" s="517"/>
      <c r="HB27" s="517"/>
      <c r="HC27" s="517"/>
      <c r="HD27" s="517"/>
      <c r="HE27" s="517"/>
      <c r="HF27" s="517"/>
      <c r="HG27" s="517"/>
      <c r="HH27" s="517"/>
      <c r="HI27" s="517"/>
      <c r="HJ27" s="517"/>
      <c r="HK27" s="517"/>
      <c r="HL27" s="517"/>
      <c r="HM27" s="517"/>
      <c r="HN27" s="517"/>
      <c r="HO27" s="517"/>
      <c r="HP27" s="517"/>
      <c r="HQ27" s="517"/>
      <c r="HR27" s="517"/>
      <c r="HS27" s="517"/>
      <c r="HT27" s="517"/>
      <c r="HU27" s="517"/>
      <c r="HV27" s="517"/>
      <c r="HW27" s="517"/>
      <c r="HX27" s="517"/>
      <c r="HY27" s="517"/>
      <c r="HZ27" s="517"/>
      <c r="IA27" s="517"/>
      <c r="IB27" s="517"/>
      <c r="IC27" s="517"/>
      <c r="ID27" s="517"/>
      <c r="IE27" s="517"/>
      <c r="IF27" s="517"/>
      <c r="IG27" s="517"/>
      <c r="IH27" s="517"/>
      <c r="II27" s="517"/>
      <c r="IJ27" s="517"/>
      <c r="IK27" s="517"/>
      <c r="IL27" s="517"/>
      <c r="IM27" s="517"/>
      <c r="IN27" s="517"/>
      <c r="IO27" s="517"/>
      <c r="IP27" s="517"/>
      <c r="IQ27" s="517"/>
      <c r="IR27" s="517"/>
      <c r="IS27" s="517"/>
      <c r="IT27" s="517"/>
      <c r="IU27" s="517"/>
      <c r="IV27" s="517"/>
    </row>
    <row r="28" spans="1:256" s="36" customFormat="1" ht="16.5" customHeight="1">
      <c r="A28" s="633"/>
      <c r="B28" s="635"/>
      <c r="C28" s="631" t="s">
        <v>627</v>
      </c>
      <c r="D28" s="631">
        <v>5232</v>
      </c>
      <c r="E28" s="518"/>
      <c r="F28" s="518"/>
      <c r="G28" s="518" t="str">
        <f t="shared" si="0"/>
        <v> </v>
      </c>
      <c r="H28" s="518" t="str">
        <f t="shared" si="1"/>
        <v> </v>
      </c>
      <c r="I28" s="632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517"/>
      <c r="ES28" s="517"/>
      <c r="ET28" s="517"/>
      <c r="EU28" s="517"/>
      <c r="EV28" s="517"/>
      <c r="EW28" s="517"/>
      <c r="EX28" s="517"/>
      <c r="EY28" s="517"/>
      <c r="EZ28" s="517"/>
      <c r="FA28" s="517"/>
      <c r="FB28" s="517"/>
      <c r="FC28" s="517"/>
      <c r="FD28" s="517"/>
      <c r="FE28" s="517"/>
      <c r="FF28" s="517"/>
      <c r="FG28" s="517"/>
      <c r="FH28" s="517"/>
      <c r="FI28" s="517"/>
      <c r="FJ28" s="517"/>
      <c r="FK28" s="517"/>
      <c r="FL28" s="517"/>
      <c r="FM28" s="517"/>
      <c r="FN28" s="517"/>
      <c r="FO28" s="517"/>
      <c r="FP28" s="517"/>
      <c r="FQ28" s="517"/>
      <c r="FR28" s="517"/>
      <c r="FS28" s="517"/>
      <c r="FT28" s="517"/>
      <c r="FU28" s="517"/>
      <c r="FV28" s="517"/>
      <c r="FW28" s="517"/>
      <c r="FX28" s="517"/>
      <c r="FY28" s="517"/>
      <c r="FZ28" s="517"/>
      <c r="GA28" s="517"/>
      <c r="GB28" s="517"/>
      <c r="GC28" s="517"/>
      <c r="GD28" s="517"/>
      <c r="GE28" s="517"/>
      <c r="GF28" s="517"/>
      <c r="GG28" s="517"/>
      <c r="GH28" s="517"/>
      <c r="GI28" s="517"/>
      <c r="GJ28" s="517"/>
      <c r="GK28" s="517"/>
      <c r="GL28" s="517"/>
      <c r="GM28" s="517"/>
      <c r="GN28" s="517"/>
      <c r="GO28" s="517"/>
      <c r="GP28" s="517"/>
      <c r="GQ28" s="517"/>
      <c r="GR28" s="517"/>
      <c r="GS28" s="517"/>
      <c r="GT28" s="517"/>
      <c r="GU28" s="517"/>
      <c r="GV28" s="517"/>
      <c r="GW28" s="517"/>
      <c r="GX28" s="517"/>
      <c r="GY28" s="517"/>
      <c r="GZ28" s="517"/>
      <c r="HA28" s="517"/>
      <c r="HB28" s="517"/>
      <c r="HC28" s="517"/>
      <c r="HD28" s="517"/>
      <c r="HE28" s="517"/>
      <c r="HF28" s="517"/>
      <c r="HG28" s="517"/>
      <c r="HH28" s="517"/>
      <c r="HI28" s="517"/>
      <c r="HJ28" s="517"/>
      <c r="HK28" s="517"/>
      <c r="HL28" s="517"/>
      <c r="HM28" s="517"/>
      <c r="HN28" s="517"/>
      <c r="HO28" s="517"/>
      <c r="HP28" s="517"/>
      <c r="HQ28" s="517"/>
      <c r="HR28" s="517"/>
      <c r="HS28" s="517"/>
      <c r="HT28" s="517"/>
      <c r="HU28" s="517"/>
      <c r="HV28" s="517"/>
      <c r="HW28" s="517"/>
      <c r="HX28" s="517"/>
      <c r="HY28" s="517"/>
      <c r="HZ28" s="517"/>
      <c r="IA28" s="517"/>
      <c r="IB28" s="517"/>
      <c r="IC28" s="517"/>
      <c r="ID28" s="517"/>
      <c r="IE28" s="517"/>
      <c r="IF28" s="517"/>
      <c r="IG28" s="517"/>
      <c r="IH28" s="517"/>
      <c r="II28" s="517"/>
      <c r="IJ28" s="517"/>
      <c r="IK28" s="517"/>
      <c r="IL28" s="517"/>
      <c r="IM28" s="517"/>
      <c r="IN28" s="517"/>
      <c r="IO28" s="517"/>
      <c r="IP28" s="517"/>
      <c r="IQ28" s="517"/>
      <c r="IR28" s="517"/>
      <c r="IS28" s="517"/>
      <c r="IT28" s="517"/>
      <c r="IU28" s="517"/>
      <c r="IV28" s="517"/>
    </row>
    <row r="29" spans="1:256" s="36" customFormat="1" ht="16.5" customHeight="1">
      <c r="A29" s="633"/>
      <c r="B29" s="631" t="s">
        <v>637</v>
      </c>
      <c r="C29" s="631"/>
      <c r="D29" s="631">
        <v>5240</v>
      </c>
      <c r="E29" s="518">
        <f>SUM(E30:E35)</f>
        <v>35717000</v>
      </c>
      <c r="F29" s="518">
        <f>SUM(F30:F35)</f>
        <v>34631400</v>
      </c>
      <c r="G29" s="518">
        <f>IF(0=SUM(E29-F29)," ",IF(0&lt;SUM(E29-F29),SUM(E29-F29),IF(0&gt;SUM(E29-F29)," ")))</f>
        <v>1085600</v>
      </c>
      <c r="H29" s="518" t="str">
        <f>IF(0=SUM(E29-F29)," ",IF(0&gt;SUM(E29-F29),-SUM(E29-F29),IF(0&lt;SUM(E29-F29)," ")))</f>
        <v> </v>
      </c>
      <c r="I29" s="638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517"/>
      <c r="FL29" s="517"/>
      <c r="FM29" s="517"/>
      <c r="FN29" s="517"/>
      <c r="FO29" s="517"/>
      <c r="FP29" s="517"/>
      <c r="FQ29" s="517"/>
      <c r="FR29" s="517"/>
      <c r="FS29" s="517"/>
      <c r="FT29" s="517"/>
      <c r="FU29" s="517"/>
      <c r="FV29" s="517"/>
      <c r="FW29" s="517"/>
      <c r="FX29" s="517"/>
      <c r="FY29" s="517"/>
      <c r="FZ29" s="517"/>
      <c r="GA29" s="517"/>
      <c r="GB29" s="517"/>
      <c r="GC29" s="517"/>
      <c r="GD29" s="517"/>
      <c r="GE29" s="517"/>
      <c r="GF29" s="517"/>
      <c r="GG29" s="517"/>
      <c r="GH29" s="517"/>
      <c r="GI29" s="517"/>
      <c r="GJ29" s="517"/>
      <c r="GK29" s="517"/>
      <c r="GL29" s="517"/>
      <c r="GM29" s="517"/>
      <c r="GN29" s="517"/>
      <c r="GO29" s="517"/>
      <c r="GP29" s="517"/>
      <c r="GQ29" s="517"/>
      <c r="GR29" s="517"/>
      <c r="GS29" s="517"/>
      <c r="GT29" s="517"/>
      <c r="GU29" s="517"/>
      <c r="GV29" s="517"/>
      <c r="GW29" s="517"/>
      <c r="GX29" s="517"/>
      <c r="GY29" s="517"/>
      <c r="GZ29" s="517"/>
      <c r="HA29" s="517"/>
      <c r="HB29" s="517"/>
      <c r="HC29" s="517"/>
      <c r="HD29" s="517"/>
      <c r="HE29" s="517"/>
      <c r="HF29" s="517"/>
      <c r="HG29" s="517"/>
      <c r="HH29" s="517"/>
      <c r="HI29" s="517"/>
      <c r="HJ29" s="517"/>
      <c r="HK29" s="517"/>
      <c r="HL29" s="517"/>
      <c r="HM29" s="517"/>
      <c r="HN29" s="517"/>
      <c r="HO29" s="517"/>
      <c r="HP29" s="517"/>
      <c r="HQ29" s="517"/>
      <c r="HR29" s="517"/>
      <c r="HS29" s="517"/>
      <c r="HT29" s="517"/>
      <c r="HU29" s="517"/>
      <c r="HV29" s="517"/>
      <c r="HW29" s="517"/>
      <c r="HX29" s="517"/>
      <c r="HY29" s="517"/>
      <c r="HZ29" s="517"/>
      <c r="IA29" s="517"/>
      <c r="IB29" s="517"/>
      <c r="IC29" s="517"/>
      <c r="ID29" s="517"/>
      <c r="IE29" s="517"/>
      <c r="IF29" s="517"/>
      <c r="IG29" s="517"/>
      <c r="IH29" s="517"/>
      <c r="II29" s="517"/>
      <c r="IJ29" s="517"/>
      <c r="IK29" s="517"/>
      <c r="IL29" s="517"/>
      <c r="IM29" s="517"/>
      <c r="IN29" s="517"/>
      <c r="IO29" s="517"/>
      <c r="IP29" s="517"/>
      <c r="IQ29" s="517"/>
      <c r="IR29" s="517"/>
      <c r="IS29" s="517"/>
      <c r="IT29" s="517"/>
      <c r="IU29" s="517"/>
      <c r="IV29" s="517"/>
    </row>
    <row r="30" spans="1:256" s="36" customFormat="1" ht="16.5" customHeight="1">
      <c r="A30" s="633"/>
      <c r="B30" s="635"/>
      <c r="C30" s="631" t="s">
        <v>637</v>
      </c>
      <c r="D30" s="631">
        <v>5241</v>
      </c>
      <c r="E30" s="518">
        <v>2449000</v>
      </c>
      <c r="F30" s="518">
        <v>2673400</v>
      </c>
      <c r="G30" s="518" t="str">
        <f t="shared" si="0"/>
        <v> </v>
      </c>
      <c r="H30" s="518">
        <f t="shared" si="1"/>
        <v>224400</v>
      </c>
      <c r="I30" s="632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517"/>
      <c r="FL30" s="517"/>
      <c r="FM30" s="517"/>
      <c r="FN30" s="517"/>
      <c r="FO30" s="517"/>
      <c r="FP30" s="517"/>
      <c r="FQ30" s="517"/>
      <c r="FR30" s="517"/>
      <c r="FS30" s="517"/>
      <c r="FT30" s="517"/>
      <c r="FU30" s="517"/>
      <c r="FV30" s="517"/>
      <c r="FW30" s="517"/>
      <c r="FX30" s="517"/>
      <c r="FY30" s="517"/>
      <c r="FZ30" s="517"/>
      <c r="GA30" s="517"/>
      <c r="GB30" s="517"/>
      <c r="GC30" s="517"/>
      <c r="GD30" s="517"/>
      <c r="GE30" s="517"/>
      <c r="GF30" s="517"/>
      <c r="GG30" s="517"/>
      <c r="GH30" s="517"/>
      <c r="GI30" s="517"/>
      <c r="GJ30" s="517"/>
      <c r="GK30" s="517"/>
      <c r="GL30" s="517"/>
      <c r="GM30" s="517"/>
      <c r="GN30" s="517"/>
      <c r="GO30" s="517"/>
      <c r="GP30" s="517"/>
      <c r="GQ30" s="517"/>
      <c r="GR30" s="517"/>
      <c r="GS30" s="517"/>
      <c r="GT30" s="517"/>
      <c r="GU30" s="517"/>
      <c r="GV30" s="517"/>
      <c r="GW30" s="517"/>
      <c r="GX30" s="517"/>
      <c r="GY30" s="517"/>
      <c r="GZ30" s="517"/>
      <c r="HA30" s="517"/>
      <c r="HB30" s="517"/>
      <c r="HC30" s="517"/>
      <c r="HD30" s="517"/>
      <c r="HE30" s="517"/>
      <c r="HF30" s="517"/>
      <c r="HG30" s="517"/>
      <c r="HH30" s="517"/>
      <c r="HI30" s="517"/>
      <c r="HJ30" s="517"/>
      <c r="HK30" s="517"/>
      <c r="HL30" s="517"/>
      <c r="HM30" s="517"/>
      <c r="HN30" s="517"/>
      <c r="HO30" s="517"/>
      <c r="HP30" s="517"/>
      <c r="HQ30" s="517"/>
      <c r="HR30" s="517"/>
      <c r="HS30" s="517"/>
      <c r="HT30" s="517"/>
      <c r="HU30" s="517"/>
      <c r="HV30" s="517"/>
      <c r="HW30" s="517"/>
      <c r="HX30" s="517"/>
      <c r="HY30" s="517"/>
      <c r="HZ30" s="517"/>
      <c r="IA30" s="517"/>
      <c r="IB30" s="517"/>
      <c r="IC30" s="517"/>
      <c r="ID30" s="517"/>
      <c r="IE30" s="517"/>
      <c r="IF30" s="517"/>
      <c r="IG30" s="517"/>
      <c r="IH30" s="517"/>
      <c r="II30" s="517"/>
      <c r="IJ30" s="517"/>
      <c r="IK30" s="517"/>
      <c r="IL30" s="517"/>
      <c r="IM30" s="517"/>
      <c r="IN30" s="517"/>
      <c r="IO30" s="517"/>
      <c r="IP30" s="517"/>
      <c r="IQ30" s="517"/>
      <c r="IR30" s="517"/>
      <c r="IS30" s="517"/>
      <c r="IT30" s="517"/>
      <c r="IU30" s="517"/>
      <c r="IV30" s="517"/>
    </row>
    <row r="31" spans="1:256" s="36" customFormat="1" ht="16.5" customHeight="1">
      <c r="A31" s="640"/>
      <c r="B31" s="641"/>
      <c r="C31" s="642" t="s">
        <v>638</v>
      </c>
      <c r="D31" s="642">
        <v>5242</v>
      </c>
      <c r="E31" s="616">
        <v>10640000</v>
      </c>
      <c r="F31" s="616">
        <v>10440000</v>
      </c>
      <c r="G31" s="616">
        <f t="shared" si="0"/>
        <v>200000</v>
      </c>
      <c r="H31" s="616" t="str">
        <f t="shared" si="1"/>
        <v> </v>
      </c>
      <c r="I31" s="643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7"/>
      <c r="DB31" s="517"/>
      <c r="DC31" s="517"/>
      <c r="DD31" s="517"/>
      <c r="DE31" s="517"/>
      <c r="DF31" s="517"/>
      <c r="DG31" s="517"/>
      <c r="DH31" s="517"/>
      <c r="DI31" s="517"/>
      <c r="DJ31" s="517"/>
      <c r="DK31" s="517"/>
      <c r="DL31" s="517"/>
      <c r="DM31" s="517"/>
      <c r="DN31" s="517"/>
      <c r="DO31" s="517"/>
      <c r="DP31" s="517"/>
      <c r="DQ31" s="517"/>
      <c r="DR31" s="517"/>
      <c r="DS31" s="517"/>
      <c r="DT31" s="517"/>
      <c r="DU31" s="517"/>
      <c r="DV31" s="517"/>
      <c r="DW31" s="517"/>
      <c r="DX31" s="517"/>
      <c r="DY31" s="517"/>
      <c r="DZ31" s="517"/>
      <c r="EA31" s="517"/>
      <c r="EB31" s="517"/>
      <c r="EC31" s="517"/>
      <c r="ED31" s="517"/>
      <c r="EE31" s="517"/>
      <c r="EF31" s="517"/>
      <c r="EG31" s="517"/>
      <c r="EH31" s="517"/>
      <c r="EI31" s="517"/>
      <c r="EJ31" s="517"/>
      <c r="EK31" s="517"/>
      <c r="EL31" s="517"/>
      <c r="EM31" s="517"/>
      <c r="EN31" s="517"/>
      <c r="EO31" s="517"/>
      <c r="EP31" s="517"/>
      <c r="EQ31" s="517"/>
      <c r="ER31" s="517"/>
      <c r="ES31" s="517"/>
      <c r="ET31" s="517"/>
      <c r="EU31" s="517"/>
      <c r="EV31" s="517"/>
      <c r="EW31" s="517"/>
      <c r="EX31" s="517"/>
      <c r="EY31" s="517"/>
      <c r="EZ31" s="517"/>
      <c r="FA31" s="517"/>
      <c r="FB31" s="517"/>
      <c r="FC31" s="517"/>
      <c r="FD31" s="517"/>
      <c r="FE31" s="517"/>
      <c r="FF31" s="517"/>
      <c r="FG31" s="517"/>
      <c r="FH31" s="517"/>
      <c r="FI31" s="517"/>
      <c r="FJ31" s="517"/>
      <c r="FK31" s="517"/>
      <c r="FL31" s="517"/>
      <c r="FM31" s="517"/>
      <c r="FN31" s="517"/>
      <c r="FO31" s="517"/>
      <c r="FP31" s="517"/>
      <c r="FQ31" s="517"/>
      <c r="FR31" s="517"/>
      <c r="FS31" s="517"/>
      <c r="FT31" s="517"/>
      <c r="FU31" s="517"/>
      <c r="FV31" s="517"/>
      <c r="FW31" s="517"/>
      <c r="FX31" s="517"/>
      <c r="FY31" s="517"/>
      <c r="FZ31" s="517"/>
      <c r="GA31" s="517"/>
      <c r="GB31" s="517"/>
      <c r="GC31" s="517"/>
      <c r="GD31" s="517"/>
      <c r="GE31" s="517"/>
      <c r="GF31" s="517"/>
      <c r="GG31" s="517"/>
      <c r="GH31" s="517"/>
      <c r="GI31" s="517"/>
      <c r="GJ31" s="517"/>
      <c r="GK31" s="517"/>
      <c r="GL31" s="517"/>
      <c r="GM31" s="517"/>
      <c r="GN31" s="517"/>
      <c r="GO31" s="517"/>
      <c r="GP31" s="517"/>
      <c r="GQ31" s="517"/>
      <c r="GR31" s="517"/>
      <c r="GS31" s="517"/>
      <c r="GT31" s="517"/>
      <c r="GU31" s="517"/>
      <c r="GV31" s="517"/>
      <c r="GW31" s="517"/>
      <c r="GX31" s="517"/>
      <c r="GY31" s="517"/>
      <c r="GZ31" s="517"/>
      <c r="HA31" s="517"/>
      <c r="HB31" s="517"/>
      <c r="HC31" s="517"/>
      <c r="HD31" s="517"/>
      <c r="HE31" s="517"/>
      <c r="HF31" s="517"/>
      <c r="HG31" s="517"/>
      <c r="HH31" s="517"/>
      <c r="HI31" s="517"/>
      <c r="HJ31" s="517"/>
      <c r="HK31" s="517"/>
      <c r="HL31" s="517"/>
      <c r="HM31" s="517"/>
      <c r="HN31" s="517"/>
      <c r="HO31" s="517"/>
      <c r="HP31" s="517"/>
      <c r="HQ31" s="517"/>
      <c r="HR31" s="517"/>
      <c r="HS31" s="517"/>
      <c r="HT31" s="517"/>
      <c r="HU31" s="517"/>
      <c r="HV31" s="517"/>
      <c r="HW31" s="517"/>
      <c r="HX31" s="517"/>
      <c r="HY31" s="517"/>
      <c r="HZ31" s="517"/>
      <c r="IA31" s="517"/>
      <c r="IB31" s="517"/>
      <c r="IC31" s="517"/>
      <c r="ID31" s="517"/>
      <c r="IE31" s="517"/>
      <c r="IF31" s="517"/>
      <c r="IG31" s="517"/>
      <c r="IH31" s="517"/>
      <c r="II31" s="517"/>
      <c r="IJ31" s="517"/>
      <c r="IK31" s="517"/>
      <c r="IL31" s="517"/>
      <c r="IM31" s="517"/>
      <c r="IN31" s="517"/>
      <c r="IO31" s="517"/>
      <c r="IP31" s="517"/>
      <c r="IQ31" s="517"/>
      <c r="IR31" s="517"/>
      <c r="IS31" s="517"/>
      <c r="IT31" s="517"/>
      <c r="IU31" s="517"/>
      <c r="IV31" s="517"/>
    </row>
    <row r="32" spans="1:256" s="36" customFormat="1" ht="16.5" customHeight="1">
      <c r="A32" s="633"/>
      <c r="B32" s="635"/>
      <c r="C32" s="629" t="s">
        <v>639</v>
      </c>
      <c r="D32" s="629">
        <v>5243</v>
      </c>
      <c r="E32" s="617"/>
      <c r="F32" s="617"/>
      <c r="G32" s="617" t="str">
        <f t="shared" si="0"/>
        <v> </v>
      </c>
      <c r="H32" s="617" t="str">
        <f t="shared" si="1"/>
        <v> </v>
      </c>
      <c r="I32" s="639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7"/>
      <c r="DH32" s="517"/>
      <c r="DI32" s="517"/>
      <c r="DJ32" s="517"/>
      <c r="DK32" s="517"/>
      <c r="DL32" s="517"/>
      <c r="DM32" s="517"/>
      <c r="DN32" s="517"/>
      <c r="DO32" s="517"/>
      <c r="DP32" s="517"/>
      <c r="DQ32" s="517"/>
      <c r="DR32" s="517"/>
      <c r="DS32" s="517"/>
      <c r="DT32" s="517"/>
      <c r="DU32" s="517"/>
      <c r="DV32" s="517"/>
      <c r="DW32" s="517"/>
      <c r="DX32" s="517"/>
      <c r="DY32" s="517"/>
      <c r="DZ32" s="517"/>
      <c r="EA32" s="517"/>
      <c r="EB32" s="517"/>
      <c r="EC32" s="517"/>
      <c r="ED32" s="517"/>
      <c r="EE32" s="517"/>
      <c r="EF32" s="517"/>
      <c r="EG32" s="517"/>
      <c r="EH32" s="517"/>
      <c r="EI32" s="517"/>
      <c r="EJ32" s="517"/>
      <c r="EK32" s="517"/>
      <c r="EL32" s="517"/>
      <c r="EM32" s="517"/>
      <c r="EN32" s="517"/>
      <c r="EO32" s="517"/>
      <c r="EP32" s="517"/>
      <c r="EQ32" s="517"/>
      <c r="ER32" s="517"/>
      <c r="ES32" s="517"/>
      <c r="ET32" s="517"/>
      <c r="EU32" s="517"/>
      <c r="EV32" s="517"/>
      <c r="EW32" s="517"/>
      <c r="EX32" s="517"/>
      <c r="EY32" s="517"/>
      <c r="EZ32" s="517"/>
      <c r="FA32" s="517"/>
      <c r="FB32" s="517"/>
      <c r="FC32" s="517"/>
      <c r="FD32" s="517"/>
      <c r="FE32" s="517"/>
      <c r="FF32" s="517"/>
      <c r="FG32" s="517"/>
      <c r="FH32" s="517"/>
      <c r="FI32" s="517"/>
      <c r="FJ32" s="517"/>
      <c r="FK32" s="517"/>
      <c r="FL32" s="517"/>
      <c r="FM32" s="517"/>
      <c r="FN32" s="517"/>
      <c r="FO32" s="517"/>
      <c r="FP32" s="517"/>
      <c r="FQ32" s="517"/>
      <c r="FR32" s="517"/>
      <c r="FS32" s="517"/>
      <c r="FT32" s="517"/>
      <c r="FU32" s="517"/>
      <c r="FV32" s="517"/>
      <c r="FW32" s="517"/>
      <c r="FX32" s="517"/>
      <c r="FY32" s="517"/>
      <c r="FZ32" s="517"/>
      <c r="GA32" s="517"/>
      <c r="GB32" s="517"/>
      <c r="GC32" s="517"/>
      <c r="GD32" s="517"/>
      <c r="GE32" s="517"/>
      <c r="GF32" s="517"/>
      <c r="GG32" s="517"/>
      <c r="GH32" s="517"/>
      <c r="GI32" s="517"/>
      <c r="GJ32" s="517"/>
      <c r="GK32" s="517"/>
      <c r="GL32" s="517"/>
      <c r="GM32" s="517"/>
      <c r="GN32" s="517"/>
      <c r="GO32" s="517"/>
      <c r="GP32" s="517"/>
      <c r="GQ32" s="517"/>
      <c r="GR32" s="517"/>
      <c r="GS32" s="517"/>
      <c r="GT32" s="517"/>
      <c r="GU32" s="517"/>
      <c r="GV32" s="517"/>
      <c r="GW32" s="517"/>
      <c r="GX32" s="517"/>
      <c r="GY32" s="517"/>
      <c r="GZ32" s="517"/>
      <c r="HA32" s="517"/>
      <c r="HB32" s="517"/>
      <c r="HC32" s="517"/>
      <c r="HD32" s="517"/>
      <c r="HE32" s="517"/>
      <c r="HF32" s="517"/>
      <c r="HG32" s="517"/>
      <c r="HH32" s="517"/>
      <c r="HI32" s="517"/>
      <c r="HJ32" s="517"/>
      <c r="HK32" s="517"/>
      <c r="HL32" s="517"/>
      <c r="HM32" s="517"/>
      <c r="HN32" s="517"/>
      <c r="HO32" s="517"/>
      <c r="HP32" s="517"/>
      <c r="HQ32" s="517"/>
      <c r="HR32" s="517"/>
      <c r="HS32" s="517"/>
      <c r="HT32" s="517"/>
      <c r="HU32" s="517"/>
      <c r="HV32" s="517"/>
      <c r="HW32" s="517"/>
      <c r="HX32" s="517"/>
      <c r="HY32" s="517"/>
      <c r="HZ32" s="517"/>
      <c r="IA32" s="517"/>
      <c r="IB32" s="517"/>
      <c r="IC32" s="517"/>
      <c r="ID32" s="517"/>
      <c r="IE32" s="517"/>
      <c r="IF32" s="517"/>
      <c r="IG32" s="517"/>
      <c r="IH32" s="517"/>
      <c r="II32" s="517"/>
      <c r="IJ32" s="517"/>
      <c r="IK32" s="517"/>
      <c r="IL32" s="517"/>
      <c r="IM32" s="517"/>
      <c r="IN32" s="517"/>
      <c r="IO32" s="517"/>
      <c r="IP32" s="517"/>
      <c r="IQ32" s="517"/>
      <c r="IR32" s="517"/>
      <c r="IS32" s="517"/>
      <c r="IT32" s="517"/>
      <c r="IU32" s="517"/>
      <c r="IV32" s="517"/>
    </row>
    <row r="33" spans="1:256" s="36" customFormat="1" ht="16.5" customHeight="1">
      <c r="A33" s="633"/>
      <c r="B33" s="635"/>
      <c r="C33" s="631" t="s">
        <v>640</v>
      </c>
      <c r="D33" s="631">
        <v>5244</v>
      </c>
      <c r="E33" s="518"/>
      <c r="F33" s="518"/>
      <c r="G33" s="518" t="str">
        <f t="shared" si="0"/>
        <v> </v>
      </c>
      <c r="H33" s="518" t="str">
        <f t="shared" si="1"/>
        <v> </v>
      </c>
      <c r="I33" s="632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7"/>
      <c r="CK33" s="517"/>
      <c r="CL33" s="517"/>
      <c r="CM33" s="517"/>
      <c r="CN33" s="517"/>
      <c r="CO33" s="517"/>
      <c r="CP33" s="517"/>
      <c r="CQ33" s="517"/>
      <c r="CR33" s="517"/>
      <c r="CS33" s="517"/>
      <c r="CT33" s="517"/>
      <c r="CU33" s="517"/>
      <c r="CV33" s="517"/>
      <c r="CW33" s="517"/>
      <c r="CX33" s="517"/>
      <c r="CY33" s="517"/>
      <c r="CZ33" s="517"/>
      <c r="DA33" s="517"/>
      <c r="DB33" s="517"/>
      <c r="DC33" s="517"/>
      <c r="DD33" s="517"/>
      <c r="DE33" s="517"/>
      <c r="DF33" s="517"/>
      <c r="DG33" s="517"/>
      <c r="DH33" s="517"/>
      <c r="DI33" s="517"/>
      <c r="DJ33" s="517"/>
      <c r="DK33" s="517"/>
      <c r="DL33" s="517"/>
      <c r="DM33" s="517"/>
      <c r="DN33" s="517"/>
      <c r="DO33" s="517"/>
      <c r="DP33" s="517"/>
      <c r="DQ33" s="517"/>
      <c r="DR33" s="517"/>
      <c r="DS33" s="517"/>
      <c r="DT33" s="517"/>
      <c r="DU33" s="517"/>
      <c r="DV33" s="517"/>
      <c r="DW33" s="517"/>
      <c r="DX33" s="517"/>
      <c r="DY33" s="517"/>
      <c r="DZ33" s="517"/>
      <c r="EA33" s="517"/>
      <c r="EB33" s="517"/>
      <c r="EC33" s="517"/>
      <c r="ED33" s="517"/>
      <c r="EE33" s="517"/>
      <c r="EF33" s="517"/>
      <c r="EG33" s="517"/>
      <c r="EH33" s="517"/>
      <c r="EI33" s="517"/>
      <c r="EJ33" s="517"/>
      <c r="EK33" s="517"/>
      <c r="EL33" s="517"/>
      <c r="EM33" s="517"/>
      <c r="EN33" s="517"/>
      <c r="EO33" s="517"/>
      <c r="EP33" s="517"/>
      <c r="EQ33" s="517"/>
      <c r="ER33" s="517"/>
      <c r="ES33" s="517"/>
      <c r="ET33" s="517"/>
      <c r="EU33" s="517"/>
      <c r="EV33" s="517"/>
      <c r="EW33" s="517"/>
      <c r="EX33" s="517"/>
      <c r="EY33" s="517"/>
      <c r="EZ33" s="517"/>
      <c r="FA33" s="517"/>
      <c r="FB33" s="517"/>
      <c r="FC33" s="517"/>
      <c r="FD33" s="517"/>
      <c r="FE33" s="517"/>
      <c r="FF33" s="517"/>
      <c r="FG33" s="517"/>
      <c r="FH33" s="517"/>
      <c r="FI33" s="517"/>
      <c r="FJ33" s="517"/>
      <c r="FK33" s="517"/>
      <c r="FL33" s="517"/>
      <c r="FM33" s="517"/>
      <c r="FN33" s="517"/>
      <c r="FO33" s="517"/>
      <c r="FP33" s="517"/>
      <c r="FQ33" s="517"/>
      <c r="FR33" s="517"/>
      <c r="FS33" s="517"/>
      <c r="FT33" s="517"/>
      <c r="FU33" s="517"/>
      <c r="FV33" s="517"/>
      <c r="FW33" s="517"/>
      <c r="FX33" s="517"/>
      <c r="FY33" s="517"/>
      <c r="FZ33" s="517"/>
      <c r="GA33" s="517"/>
      <c r="GB33" s="517"/>
      <c r="GC33" s="517"/>
      <c r="GD33" s="517"/>
      <c r="GE33" s="517"/>
      <c r="GF33" s="517"/>
      <c r="GG33" s="517"/>
      <c r="GH33" s="517"/>
      <c r="GI33" s="517"/>
      <c r="GJ33" s="517"/>
      <c r="GK33" s="517"/>
      <c r="GL33" s="517"/>
      <c r="GM33" s="517"/>
      <c r="GN33" s="517"/>
      <c r="GO33" s="517"/>
      <c r="GP33" s="517"/>
      <c r="GQ33" s="517"/>
      <c r="GR33" s="517"/>
      <c r="GS33" s="517"/>
      <c r="GT33" s="517"/>
      <c r="GU33" s="517"/>
      <c r="GV33" s="517"/>
      <c r="GW33" s="517"/>
      <c r="GX33" s="517"/>
      <c r="GY33" s="517"/>
      <c r="GZ33" s="517"/>
      <c r="HA33" s="517"/>
      <c r="HB33" s="517"/>
      <c r="HC33" s="517"/>
      <c r="HD33" s="517"/>
      <c r="HE33" s="517"/>
      <c r="HF33" s="517"/>
      <c r="HG33" s="517"/>
      <c r="HH33" s="517"/>
      <c r="HI33" s="517"/>
      <c r="HJ33" s="517"/>
      <c r="HK33" s="517"/>
      <c r="HL33" s="517"/>
      <c r="HM33" s="517"/>
      <c r="HN33" s="517"/>
      <c r="HO33" s="517"/>
      <c r="HP33" s="517"/>
      <c r="HQ33" s="517"/>
      <c r="HR33" s="517"/>
      <c r="HS33" s="517"/>
      <c r="HT33" s="517"/>
      <c r="HU33" s="517"/>
      <c r="HV33" s="517"/>
      <c r="HW33" s="517"/>
      <c r="HX33" s="517"/>
      <c r="HY33" s="517"/>
      <c r="HZ33" s="517"/>
      <c r="IA33" s="517"/>
      <c r="IB33" s="517"/>
      <c r="IC33" s="517"/>
      <c r="ID33" s="517"/>
      <c r="IE33" s="517"/>
      <c r="IF33" s="517"/>
      <c r="IG33" s="517"/>
      <c r="IH33" s="517"/>
      <c r="II33" s="517"/>
      <c r="IJ33" s="517"/>
      <c r="IK33" s="517"/>
      <c r="IL33" s="517"/>
      <c r="IM33" s="517"/>
      <c r="IN33" s="517"/>
      <c r="IO33" s="517"/>
      <c r="IP33" s="517"/>
      <c r="IQ33" s="517"/>
      <c r="IR33" s="517"/>
      <c r="IS33" s="517"/>
      <c r="IT33" s="517"/>
      <c r="IU33" s="517"/>
      <c r="IV33" s="517"/>
    </row>
    <row r="34" spans="1:256" s="36" customFormat="1" ht="16.5" customHeight="1">
      <c r="A34" s="633"/>
      <c r="B34" s="635"/>
      <c r="C34" s="631" t="s">
        <v>641</v>
      </c>
      <c r="D34" s="631">
        <v>5245</v>
      </c>
      <c r="E34" s="518">
        <v>6128000</v>
      </c>
      <c r="F34" s="518">
        <v>5018000</v>
      </c>
      <c r="G34" s="518">
        <f t="shared" si="0"/>
        <v>1110000</v>
      </c>
      <c r="H34" s="518" t="str">
        <f t="shared" si="1"/>
        <v> </v>
      </c>
      <c r="I34" s="632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7"/>
      <c r="BH34" s="517"/>
      <c r="BI34" s="517"/>
      <c r="BJ34" s="517"/>
      <c r="BK34" s="517"/>
      <c r="BL34" s="517"/>
      <c r="BM34" s="517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7"/>
      <c r="CB34" s="517"/>
      <c r="CC34" s="517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7"/>
      <c r="CR34" s="517"/>
      <c r="CS34" s="517"/>
      <c r="CT34" s="517"/>
      <c r="CU34" s="517"/>
      <c r="CV34" s="517"/>
      <c r="CW34" s="517"/>
      <c r="CX34" s="517"/>
      <c r="CY34" s="517"/>
      <c r="CZ34" s="517"/>
      <c r="DA34" s="517"/>
      <c r="DB34" s="517"/>
      <c r="DC34" s="517"/>
      <c r="DD34" s="517"/>
      <c r="DE34" s="517"/>
      <c r="DF34" s="517"/>
      <c r="DG34" s="517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7"/>
      <c r="DU34" s="517"/>
      <c r="DV34" s="517"/>
      <c r="DW34" s="517"/>
      <c r="DX34" s="517"/>
      <c r="DY34" s="517"/>
      <c r="DZ34" s="517"/>
      <c r="EA34" s="517"/>
      <c r="EB34" s="517"/>
      <c r="EC34" s="517"/>
      <c r="ED34" s="517"/>
      <c r="EE34" s="517"/>
      <c r="EF34" s="517"/>
      <c r="EG34" s="517"/>
      <c r="EH34" s="517"/>
      <c r="EI34" s="517"/>
      <c r="EJ34" s="517"/>
      <c r="EK34" s="517"/>
      <c r="EL34" s="517"/>
      <c r="EM34" s="517"/>
      <c r="EN34" s="517"/>
      <c r="EO34" s="517"/>
      <c r="EP34" s="517"/>
      <c r="EQ34" s="517"/>
      <c r="ER34" s="517"/>
      <c r="ES34" s="517"/>
      <c r="ET34" s="517"/>
      <c r="EU34" s="517"/>
      <c r="EV34" s="517"/>
      <c r="EW34" s="517"/>
      <c r="EX34" s="517"/>
      <c r="EY34" s="517"/>
      <c r="EZ34" s="517"/>
      <c r="FA34" s="517"/>
      <c r="FB34" s="517"/>
      <c r="FC34" s="517"/>
      <c r="FD34" s="517"/>
      <c r="FE34" s="517"/>
      <c r="FF34" s="517"/>
      <c r="FG34" s="517"/>
      <c r="FH34" s="517"/>
      <c r="FI34" s="517"/>
      <c r="FJ34" s="517"/>
      <c r="FK34" s="517"/>
      <c r="FL34" s="517"/>
      <c r="FM34" s="517"/>
      <c r="FN34" s="517"/>
      <c r="FO34" s="517"/>
      <c r="FP34" s="517"/>
      <c r="FQ34" s="517"/>
      <c r="FR34" s="517"/>
      <c r="FS34" s="517"/>
      <c r="FT34" s="517"/>
      <c r="FU34" s="517"/>
      <c r="FV34" s="517"/>
      <c r="FW34" s="517"/>
      <c r="FX34" s="517"/>
      <c r="FY34" s="517"/>
      <c r="FZ34" s="517"/>
      <c r="GA34" s="517"/>
      <c r="GB34" s="517"/>
      <c r="GC34" s="517"/>
      <c r="GD34" s="517"/>
      <c r="GE34" s="517"/>
      <c r="GF34" s="517"/>
      <c r="GG34" s="517"/>
      <c r="GH34" s="517"/>
      <c r="GI34" s="517"/>
      <c r="GJ34" s="517"/>
      <c r="GK34" s="517"/>
      <c r="GL34" s="517"/>
      <c r="GM34" s="517"/>
      <c r="GN34" s="517"/>
      <c r="GO34" s="517"/>
      <c r="GP34" s="517"/>
      <c r="GQ34" s="517"/>
      <c r="GR34" s="517"/>
      <c r="GS34" s="517"/>
      <c r="GT34" s="517"/>
      <c r="GU34" s="517"/>
      <c r="GV34" s="517"/>
      <c r="GW34" s="517"/>
      <c r="GX34" s="517"/>
      <c r="GY34" s="517"/>
      <c r="GZ34" s="517"/>
      <c r="HA34" s="517"/>
      <c r="HB34" s="517"/>
      <c r="HC34" s="517"/>
      <c r="HD34" s="517"/>
      <c r="HE34" s="517"/>
      <c r="HF34" s="517"/>
      <c r="HG34" s="517"/>
      <c r="HH34" s="517"/>
      <c r="HI34" s="517"/>
      <c r="HJ34" s="517"/>
      <c r="HK34" s="517"/>
      <c r="HL34" s="517"/>
      <c r="HM34" s="517"/>
      <c r="HN34" s="517"/>
      <c r="HO34" s="517"/>
      <c r="HP34" s="517"/>
      <c r="HQ34" s="517"/>
      <c r="HR34" s="517"/>
      <c r="HS34" s="517"/>
      <c r="HT34" s="517"/>
      <c r="HU34" s="517"/>
      <c r="HV34" s="517"/>
      <c r="HW34" s="517"/>
      <c r="HX34" s="517"/>
      <c r="HY34" s="517"/>
      <c r="HZ34" s="517"/>
      <c r="IA34" s="517"/>
      <c r="IB34" s="517"/>
      <c r="IC34" s="517"/>
      <c r="ID34" s="517"/>
      <c r="IE34" s="517"/>
      <c r="IF34" s="517"/>
      <c r="IG34" s="517"/>
      <c r="IH34" s="517"/>
      <c r="II34" s="517"/>
      <c r="IJ34" s="517"/>
      <c r="IK34" s="517"/>
      <c r="IL34" s="517"/>
      <c r="IM34" s="517"/>
      <c r="IN34" s="517"/>
      <c r="IO34" s="517"/>
      <c r="IP34" s="517"/>
      <c r="IQ34" s="517"/>
      <c r="IR34" s="517"/>
      <c r="IS34" s="517"/>
      <c r="IT34" s="517"/>
      <c r="IU34" s="517"/>
      <c r="IV34" s="517"/>
    </row>
    <row r="35" spans="1:256" s="36" customFormat="1" ht="16.5" customHeight="1">
      <c r="A35" s="640"/>
      <c r="B35" s="641"/>
      <c r="C35" s="642" t="s">
        <v>642</v>
      </c>
      <c r="D35" s="642">
        <v>5246</v>
      </c>
      <c r="E35" s="616">
        <v>16500000</v>
      </c>
      <c r="F35" s="616">
        <v>16500000</v>
      </c>
      <c r="G35" s="616" t="str">
        <f t="shared" si="0"/>
        <v> </v>
      </c>
      <c r="H35" s="616" t="str">
        <f t="shared" si="1"/>
        <v> </v>
      </c>
      <c r="I35" s="643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7"/>
      <c r="CB35" s="517"/>
      <c r="CC35" s="517"/>
      <c r="CD35" s="517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7"/>
      <c r="DH35" s="517"/>
      <c r="DI35" s="517"/>
      <c r="DJ35" s="517"/>
      <c r="DK35" s="517"/>
      <c r="DL35" s="517"/>
      <c r="DM35" s="517"/>
      <c r="DN35" s="517"/>
      <c r="DO35" s="517"/>
      <c r="DP35" s="517"/>
      <c r="DQ35" s="517"/>
      <c r="DR35" s="517"/>
      <c r="DS35" s="517"/>
      <c r="DT35" s="517"/>
      <c r="DU35" s="517"/>
      <c r="DV35" s="517"/>
      <c r="DW35" s="517"/>
      <c r="DX35" s="517"/>
      <c r="DY35" s="517"/>
      <c r="DZ35" s="517"/>
      <c r="EA35" s="517"/>
      <c r="EB35" s="517"/>
      <c r="EC35" s="517"/>
      <c r="ED35" s="517"/>
      <c r="EE35" s="517"/>
      <c r="EF35" s="517"/>
      <c r="EG35" s="517"/>
      <c r="EH35" s="517"/>
      <c r="EI35" s="517"/>
      <c r="EJ35" s="517"/>
      <c r="EK35" s="517"/>
      <c r="EL35" s="517"/>
      <c r="EM35" s="517"/>
      <c r="EN35" s="517"/>
      <c r="EO35" s="517"/>
      <c r="EP35" s="517"/>
      <c r="EQ35" s="517"/>
      <c r="ER35" s="517"/>
      <c r="ES35" s="517"/>
      <c r="ET35" s="517"/>
      <c r="EU35" s="517"/>
      <c r="EV35" s="517"/>
      <c r="EW35" s="517"/>
      <c r="EX35" s="517"/>
      <c r="EY35" s="517"/>
      <c r="EZ35" s="517"/>
      <c r="FA35" s="517"/>
      <c r="FB35" s="517"/>
      <c r="FC35" s="517"/>
      <c r="FD35" s="517"/>
      <c r="FE35" s="517"/>
      <c r="FF35" s="517"/>
      <c r="FG35" s="517"/>
      <c r="FH35" s="517"/>
      <c r="FI35" s="517"/>
      <c r="FJ35" s="517"/>
      <c r="FK35" s="517"/>
      <c r="FL35" s="517"/>
      <c r="FM35" s="517"/>
      <c r="FN35" s="517"/>
      <c r="FO35" s="517"/>
      <c r="FP35" s="517"/>
      <c r="FQ35" s="517"/>
      <c r="FR35" s="517"/>
      <c r="FS35" s="517"/>
      <c r="FT35" s="517"/>
      <c r="FU35" s="517"/>
      <c r="FV35" s="517"/>
      <c r="FW35" s="517"/>
      <c r="FX35" s="517"/>
      <c r="FY35" s="517"/>
      <c r="FZ35" s="517"/>
      <c r="GA35" s="517"/>
      <c r="GB35" s="517"/>
      <c r="GC35" s="517"/>
      <c r="GD35" s="517"/>
      <c r="GE35" s="517"/>
      <c r="GF35" s="517"/>
      <c r="GG35" s="517"/>
      <c r="GH35" s="517"/>
      <c r="GI35" s="517"/>
      <c r="GJ35" s="517"/>
      <c r="GK35" s="517"/>
      <c r="GL35" s="517"/>
      <c r="GM35" s="517"/>
      <c r="GN35" s="517"/>
      <c r="GO35" s="517"/>
      <c r="GP35" s="517"/>
      <c r="GQ35" s="517"/>
      <c r="GR35" s="517"/>
      <c r="GS35" s="517"/>
      <c r="GT35" s="517"/>
      <c r="GU35" s="517"/>
      <c r="GV35" s="517"/>
      <c r="GW35" s="517"/>
      <c r="GX35" s="517"/>
      <c r="GY35" s="517"/>
      <c r="GZ35" s="517"/>
      <c r="HA35" s="517"/>
      <c r="HB35" s="517"/>
      <c r="HC35" s="517"/>
      <c r="HD35" s="517"/>
      <c r="HE35" s="517"/>
      <c r="HF35" s="517"/>
      <c r="HG35" s="517"/>
      <c r="HH35" s="517"/>
      <c r="HI35" s="517"/>
      <c r="HJ35" s="517"/>
      <c r="HK35" s="517"/>
      <c r="HL35" s="517"/>
      <c r="HM35" s="517"/>
      <c r="HN35" s="517"/>
      <c r="HO35" s="517"/>
      <c r="HP35" s="517"/>
      <c r="HQ35" s="517"/>
      <c r="HR35" s="517"/>
      <c r="HS35" s="517"/>
      <c r="HT35" s="517"/>
      <c r="HU35" s="517"/>
      <c r="HV35" s="517"/>
      <c r="HW35" s="517"/>
      <c r="HX35" s="517"/>
      <c r="HY35" s="517"/>
      <c r="HZ35" s="517"/>
      <c r="IA35" s="517"/>
      <c r="IB35" s="517"/>
      <c r="IC35" s="517"/>
      <c r="ID35" s="517"/>
      <c r="IE35" s="517"/>
      <c r="IF35" s="517"/>
      <c r="IG35" s="517"/>
      <c r="IH35" s="517"/>
      <c r="II35" s="517"/>
      <c r="IJ35" s="517"/>
      <c r="IK35" s="517"/>
      <c r="IL35" s="517"/>
      <c r="IM35" s="517"/>
      <c r="IN35" s="517"/>
      <c r="IO35" s="517"/>
      <c r="IP35" s="517"/>
      <c r="IQ35" s="517"/>
      <c r="IR35" s="517"/>
      <c r="IS35" s="517"/>
      <c r="IT35" s="517"/>
      <c r="IU35" s="517"/>
      <c r="IV35" s="517"/>
    </row>
    <row r="36" spans="1:256" s="36" customFormat="1" ht="16.5" customHeight="1">
      <c r="A36" s="628" t="s">
        <v>643</v>
      </c>
      <c r="B36" s="629"/>
      <c r="C36" s="629"/>
      <c r="D36" s="629">
        <v>5300</v>
      </c>
      <c r="E36" s="617">
        <f>E37+E46+E55</f>
        <v>60344460</v>
      </c>
      <c r="F36" s="617">
        <f>F37+F46+F55</f>
        <v>60526882</v>
      </c>
      <c r="G36" s="518" t="str">
        <f t="shared" si="0"/>
        <v> </v>
      </c>
      <c r="H36" s="617">
        <f t="shared" si="1"/>
        <v>182422</v>
      </c>
      <c r="I36" s="632" t="s">
        <v>1063</v>
      </c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7"/>
      <c r="BL36" s="517"/>
      <c r="BM36" s="517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7"/>
      <c r="CB36" s="517"/>
      <c r="CC36" s="517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7"/>
      <c r="CR36" s="517"/>
      <c r="CS36" s="517"/>
      <c r="CT36" s="517"/>
      <c r="CU36" s="517"/>
      <c r="CV36" s="517"/>
      <c r="CW36" s="517"/>
      <c r="CX36" s="517"/>
      <c r="CY36" s="517"/>
      <c r="CZ36" s="517"/>
      <c r="DA36" s="517"/>
      <c r="DB36" s="517"/>
      <c r="DC36" s="517"/>
      <c r="DD36" s="517"/>
      <c r="DE36" s="517"/>
      <c r="DF36" s="517"/>
      <c r="DG36" s="517"/>
      <c r="DH36" s="517"/>
      <c r="DI36" s="517"/>
      <c r="DJ36" s="517"/>
      <c r="DK36" s="517"/>
      <c r="DL36" s="517"/>
      <c r="DM36" s="517"/>
      <c r="DN36" s="517"/>
      <c r="DO36" s="517"/>
      <c r="DP36" s="517"/>
      <c r="DQ36" s="517"/>
      <c r="DR36" s="517"/>
      <c r="DS36" s="517"/>
      <c r="DT36" s="517"/>
      <c r="DU36" s="517"/>
      <c r="DV36" s="517"/>
      <c r="DW36" s="517"/>
      <c r="DX36" s="517"/>
      <c r="DY36" s="517"/>
      <c r="DZ36" s="517"/>
      <c r="EA36" s="517"/>
      <c r="EB36" s="517"/>
      <c r="EC36" s="517"/>
      <c r="ED36" s="517"/>
      <c r="EE36" s="517"/>
      <c r="EF36" s="517"/>
      <c r="EG36" s="517"/>
      <c r="EH36" s="517"/>
      <c r="EI36" s="517"/>
      <c r="EJ36" s="517"/>
      <c r="EK36" s="517"/>
      <c r="EL36" s="517"/>
      <c r="EM36" s="517"/>
      <c r="EN36" s="517"/>
      <c r="EO36" s="517"/>
      <c r="EP36" s="517"/>
      <c r="EQ36" s="517"/>
      <c r="ER36" s="517"/>
      <c r="ES36" s="517"/>
      <c r="ET36" s="517"/>
      <c r="EU36" s="517"/>
      <c r="EV36" s="517"/>
      <c r="EW36" s="517"/>
      <c r="EX36" s="517"/>
      <c r="EY36" s="517"/>
      <c r="EZ36" s="517"/>
      <c r="FA36" s="517"/>
      <c r="FB36" s="517"/>
      <c r="FC36" s="517"/>
      <c r="FD36" s="517"/>
      <c r="FE36" s="517"/>
      <c r="FF36" s="517"/>
      <c r="FG36" s="517"/>
      <c r="FH36" s="517"/>
      <c r="FI36" s="517"/>
      <c r="FJ36" s="517"/>
      <c r="FK36" s="517"/>
      <c r="FL36" s="517"/>
      <c r="FM36" s="517"/>
      <c r="FN36" s="517"/>
      <c r="FO36" s="517"/>
      <c r="FP36" s="517"/>
      <c r="FQ36" s="517"/>
      <c r="FR36" s="517"/>
      <c r="FS36" s="517"/>
      <c r="FT36" s="517"/>
      <c r="FU36" s="517"/>
      <c r="FV36" s="517"/>
      <c r="FW36" s="517"/>
      <c r="FX36" s="517"/>
      <c r="FY36" s="517"/>
      <c r="FZ36" s="517"/>
      <c r="GA36" s="517"/>
      <c r="GB36" s="517"/>
      <c r="GC36" s="517"/>
      <c r="GD36" s="517"/>
      <c r="GE36" s="517"/>
      <c r="GF36" s="517"/>
      <c r="GG36" s="517"/>
      <c r="GH36" s="517"/>
      <c r="GI36" s="517"/>
      <c r="GJ36" s="517"/>
      <c r="GK36" s="517"/>
      <c r="GL36" s="517"/>
      <c r="GM36" s="517"/>
      <c r="GN36" s="517"/>
      <c r="GO36" s="517"/>
      <c r="GP36" s="517"/>
      <c r="GQ36" s="517"/>
      <c r="GR36" s="517"/>
      <c r="GS36" s="517"/>
      <c r="GT36" s="517"/>
      <c r="GU36" s="517"/>
      <c r="GV36" s="517"/>
      <c r="GW36" s="517"/>
      <c r="GX36" s="517"/>
      <c r="GY36" s="517"/>
      <c r="GZ36" s="517"/>
      <c r="HA36" s="517"/>
      <c r="HB36" s="517"/>
      <c r="HC36" s="517"/>
      <c r="HD36" s="517"/>
      <c r="HE36" s="517"/>
      <c r="HF36" s="517"/>
      <c r="HG36" s="517"/>
      <c r="HH36" s="517"/>
      <c r="HI36" s="517"/>
      <c r="HJ36" s="517"/>
      <c r="HK36" s="517"/>
      <c r="HL36" s="517"/>
      <c r="HM36" s="517"/>
      <c r="HN36" s="517"/>
      <c r="HO36" s="517"/>
      <c r="HP36" s="517"/>
      <c r="HQ36" s="517"/>
      <c r="HR36" s="517"/>
      <c r="HS36" s="517"/>
      <c r="HT36" s="517"/>
      <c r="HU36" s="517"/>
      <c r="HV36" s="517"/>
      <c r="HW36" s="517"/>
      <c r="HX36" s="517"/>
      <c r="HY36" s="517"/>
      <c r="HZ36" s="517"/>
      <c r="IA36" s="517"/>
      <c r="IB36" s="517"/>
      <c r="IC36" s="517"/>
      <c r="ID36" s="517"/>
      <c r="IE36" s="517"/>
      <c r="IF36" s="517"/>
      <c r="IG36" s="517"/>
      <c r="IH36" s="517"/>
      <c r="II36" s="517"/>
      <c r="IJ36" s="517"/>
      <c r="IK36" s="517"/>
      <c r="IL36" s="517"/>
      <c r="IM36" s="517"/>
      <c r="IN36" s="517"/>
      <c r="IO36" s="517"/>
      <c r="IP36" s="517"/>
      <c r="IQ36" s="517"/>
      <c r="IR36" s="517"/>
      <c r="IS36" s="517"/>
      <c r="IT36" s="517"/>
      <c r="IU36" s="517"/>
      <c r="IV36" s="517"/>
    </row>
    <row r="37" spans="1:256" s="36" customFormat="1" ht="16.5" customHeight="1">
      <c r="A37" s="630"/>
      <c r="B37" s="631" t="s">
        <v>644</v>
      </c>
      <c r="C37" s="631"/>
      <c r="D37" s="631">
        <v>5310</v>
      </c>
      <c r="E37" s="518">
        <f>SUM(E38:E45)</f>
        <v>31524291</v>
      </c>
      <c r="F37" s="518">
        <v>30647496</v>
      </c>
      <c r="G37" s="518">
        <f t="shared" si="0"/>
        <v>876795</v>
      </c>
      <c r="H37" s="518" t="str">
        <f t="shared" si="1"/>
        <v> </v>
      </c>
      <c r="I37" s="638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7"/>
      <c r="BI37" s="517"/>
      <c r="BJ37" s="517"/>
      <c r="BK37" s="517"/>
      <c r="BL37" s="517"/>
      <c r="BM37" s="517"/>
      <c r="BN37" s="517"/>
      <c r="BO37" s="517"/>
      <c r="BP37" s="517"/>
      <c r="BQ37" s="517"/>
      <c r="BR37" s="517"/>
      <c r="BS37" s="517"/>
      <c r="BT37" s="517"/>
      <c r="BU37" s="517"/>
      <c r="BV37" s="517"/>
      <c r="BW37" s="517"/>
      <c r="BX37" s="517"/>
      <c r="BY37" s="517"/>
      <c r="BZ37" s="517"/>
      <c r="CA37" s="517"/>
      <c r="CB37" s="517"/>
      <c r="CC37" s="517"/>
      <c r="CD37" s="517"/>
      <c r="CE37" s="517"/>
      <c r="CF37" s="517"/>
      <c r="CG37" s="517"/>
      <c r="CH37" s="517"/>
      <c r="CI37" s="517"/>
      <c r="CJ37" s="517"/>
      <c r="CK37" s="517"/>
      <c r="CL37" s="517"/>
      <c r="CM37" s="517"/>
      <c r="CN37" s="517"/>
      <c r="CO37" s="517"/>
      <c r="CP37" s="517"/>
      <c r="CQ37" s="517"/>
      <c r="CR37" s="517"/>
      <c r="CS37" s="517"/>
      <c r="CT37" s="517"/>
      <c r="CU37" s="517"/>
      <c r="CV37" s="517"/>
      <c r="CW37" s="517"/>
      <c r="CX37" s="517"/>
      <c r="CY37" s="517"/>
      <c r="CZ37" s="517"/>
      <c r="DA37" s="517"/>
      <c r="DB37" s="517"/>
      <c r="DC37" s="517"/>
      <c r="DD37" s="517"/>
      <c r="DE37" s="517"/>
      <c r="DF37" s="517"/>
      <c r="DG37" s="517"/>
      <c r="DH37" s="517"/>
      <c r="DI37" s="517"/>
      <c r="DJ37" s="517"/>
      <c r="DK37" s="517"/>
      <c r="DL37" s="517"/>
      <c r="DM37" s="517"/>
      <c r="DN37" s="517"/>
      <c r="DO37" s="517"/>
      <c r="DP37" s="517"/>
      <c r="DQ37" s="517"/>
      <c r="DR37" s="517"/>
      <c r="DS37" s="517"/>
      <c r="DT37" s="517"/>
      <c r="DU37" s="517"/>
      <c r="DV37" s="517"/>
      <c r="DW37" s="517"/>
      <c r="DX37" s="517"/>
      <c r="DY37" s="517"/>
      <c r="DZ37" s="517"/>
      <c r="EA37" s="517"/>
      <c r="EB37" s="517"/>
      <c r="EC37" s="517"/>
      <c r="ED37" s="517"/>
      <c r="EE37" s="517"/>
      <c r="EF37" s="517"/>
      <c r="EG37" s="517"/>
      <c r="EH37" s="517"/>
      <c r="EI37" s="517"/>
      <c r="EJ37" s="517"/>
      <c r="EK37" s="517"/>
      <c r="EL37" s="517"/>
      <c r="EM37" s="517"/>
      <c r="EN37" s="517"/>
      <c r="EO37" s="517"/>
      <c r="EP37" s="517"/>
      <c r="EQ37" s="517"/>
      <c r="ER37" s="517"/>
      <c r="ES37" s="517"/>
      <c r="ET37" s="517"/>
      <c r="EU37" s="517"/>
      <c r="EV37" s="517"/>
      <c r="EW37" s="517"/>
      <c r="EX37" s="517"/>
      <c r="EY37" s="517"/>
      <c r="EZ37" s="517"/>
      <c r="FA37" s="517"/>
      <c r="FB37" s="517"/>
      <c r="FC37" s="517"/>
      <c r="FD37" s="517"/>
      <c r="FE37" s="517"/>
      <c r="FF37" s="517"/>
      <c r="FG37" s="517"/>
      <c r="FH37" s="517"/>
      <c r="FI37" s="517"/>
      <c r="FJ37" s="517"/>
      <c r="FK37" s="517"/>
      <c r="FL37" s="517"/>
      <c r="FM37" s="517"/>
      <c r="FN37" s="517"/>
      <c r="FO37" s="517"/>
      <c r="FP37" s="517"/>
      <c r="FQ37" s="517"/>
      <c r="FR37" s="517"/>
      <c r="FS37" s="517"/>
      <c r="FT37" s="517"/>
      <c r="FU37" s="517"/>
      <c r="FV37" s="517"/>
      <c r="FW37" s="517"/>
      <c r="FX37" s="517"/>
      <c r="FY37" s="517"/>
      <c r="FZ37" s="517"/>
      <c r="GA37" s="517"/>
      <c r="GB37" s="517"/>
      <c r="GC37" s="517"/>
      <c r="GD37" s="517"/>
      <c r="GE37" s="517"/>
      <c r="GF37" s="517"/>
      <c r="GG37" s="517"/>
      <c r="GH37" s="517"/>
      <c r="GI37" s="517"/>
      <c r="GJ37" s="517"/>
      <c r="GK37" s="517"/>
      <c r="GL37" s="517"/>
      <c r="GM37" s="517"/>
      <c r="GN37" s="517"/>
      <c r="GO37" s="517"/>
      <c r="GP37" s="517"/>
      <c r="GQ37" s="517"/>
      <c r="GR37" s="517"/>
      <c r="GS37" s="517"/>
      <c r="GT37" s="517"/>
      <c r="GU37" s="517"/>
      <c r="GV37" s="517"/>
      <c r="GW37" s="517"/>
      <c r="GX37" s="517"/>
      <c r="GY37" s="517"/>
      <c r="GZ37" s="517"/>
      <c r="HA37" s="517"/>
      <c r="HB37" s="517"/>
      <c r="HC37" s="517"/>
      <c r="HD37" s="517"/>
      <c r="HE37" s="517"/>
      <c r="HF37" s="517"/>
      <c r="HG37" s="517"/>
      <c r="HH37" s="517"/>
      <c r="HI37" s="517"/>
      <c r="HJ37" s="517"/>
      <c r="HK37" s="517"/>
      <c r="HL37" s="517"/>
      <c r="HM37" s="517"/>
      <c r="HN37" s="517"/>
      <c r="HO37" s="517"/>
      <c r="HP37" s="517"/>
      <c r="HQ37" s="517"/>
      <c r="HR37" s="517"/>
      <c r="HS37" s="517"/>
      <c r="HT37" s="517"/>
      <c r="HU37" s="517"/>
      <c r="HV37" s="517"/>
      <c r="HW37" s="517"/>
      <c r="HX37" s="517"/>
      <c r="HY37" s="517"/>
      <c r="HZ37" s="517"/>
      <c r="IA37" s="517"/>
      <c r="IB37" s="517"/>
      <c r="IC37" s="517"/>
      <c r="ID37" s="517"/>
      <c r="IE37" s="517"/>
      <c r="IF37" s="517"/>
      <c r="IG37" s="517"/>
      <c r="IH37" s="517"/>
      <c r="II37" s="517"/>
      <c r="IJ37" s="517"/>
      <c r="IK37" s="517"/>
      <c r="IL37" s="517"/>
      <c r="IM37" s="517"/>
      <c r="IN37" s="517"/>
      <c r="IO37" s="517"/>
      <c r="IP37" s="517"/>
      <c r="IQ37" s="517"/>
      <c r="IR37" s="517"/>
      <c r="IS37" s="517"/>
      <c r="IT37" s="517"/>
      <c r="IU37" s="517"/>
      <c r="IV37" s="517"/>
    </row>
    <row r="38" spans="1:256" s="36" customFormat="1" ht="16.5" customHeight="1">
      <c r="A38" s="633"/>
      <c r="B38" s="634"/>
      <c r="C38" s="631" t="s">
        <v>645</v>
      </c>
      <c r="D38" s="631">
        <v>5311</v>
      </c>
      <c r="E38" s="518">
        <v>17174899</v>
      </c>
      <c r="F38" s="518">
        <v>16674664</v>
      </c>
      <c r="G38" s="518">
        <f t="shared" si="0"/>
        <v>500235</v>
      </c>
      <c r="H38" s="518" t="str">
        <f t="shared" si="1"/>
        <v> </v>
      </c>
      <c r="I38" s="632" t="s">
        <v>1140</v>
      </c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7"/>
      <c r="DH38" s="517"/>
      <c r="DI38" s="517"/>
      <c r="DJ38" s="517"/>
      <c r="DK38" s="517"/>
      <c r="DL38" s="517"/>
      <c r="DM38" s="517"/>
      <c r="DN38" s="517"/>
      <c r="DO38" s="517"/>
      <c r="DP38" s="517"/>
      <c r="DQ38" s="517"/>
      <c r="DR38" s="517"/>
      <c r="DS38" s="517"/>
      <c r="DT38" s="517"/>
      <c r="DU38" s="517"/>
      <c r="DV38" s="517"/>
      <c r="DW38" s="517"/>
      <c r="DX38" s="517"/>
      <c r="DY38" s="517"/>
      <c r="DZ38" s="517"/>
      <c r="EA38" s="517"/>
      <c r="EB38" s="517"/>
      <c r="EC38" s="517"/>
      <c r="ED38" s="517"/>
      <c r="EE38" s="517"/>
      <c r="EF38" s="517"/>
      <c r="EG38" s="517"/>
      <c r="EH38" s="517"/>
      <c r="EI38" s="517"/>
      <c r="EJ38" s="517"/>
      <c r="EK38" s="517"/>
      <c r="EL38" s="517"/>
      <c r="EM38" s="517"/>
      <c r="EN38" s="517"/>
      <c r="EO38" s="517"/>
      <c r="EP38" s="517"/>
      <c r="EQ38" s="517"/>
      <c r="ER38" s="517"/>
      <c r="ES38" s="517"/>
      <c r="ET38" s="517"/>
      <c r="EU38" s="517"/>
      <c r="EV38" s="517"/>
      <c r="EW38" s="517"/>
      <c r="EX38" s="517"/>
      <c r="EY38" s="517"/>
      <c r="EZ38" s="517"/>
      <c r="FA38" s="517"/>
      <c r="FB38" s="517"/>
      <c r="FC38" s="517"/>
      <c r="FD38" s="517"/>
      <c r="FE38" s="517"/>
      <c r="FF38" s="517"/>
      <c r="FG38" s="517"/>
      <c r="FH38" s="517"/>
      <c r="FI38" s="517"/>
      <c r="FJ38" s="517"/>
      <c r="FK38" s="517"/>
      <c r="FL38" s="517"/>
      <c r="FM38" s="517"/>
      <c r="FN38" s="517"/>
      <c r="FO38" s="517"/>
      <c r="FP38" s="517"/>
      <c r="FQ38" s="517"/>
      <c r="FR38" s="517"/>
      <c r="FS38" s="517"/>
      <c r="FT38" s="517"/>
      <c r="FU38" s="517"/>
      <c r="FV38" s="517"/>
      <c r="FW38" s="517"/>
      <c r="FX38" s="517"/>
      <c r="FY38" s="517"/>
      <c r="FZ38" s="517"/>
      <c r="GA38" s="517"/>
      <c r="GB38" s="517"/>
      <c r="GC38" s="517"/>
      <c r="GD38" s="517"/>
      <c r="GE38" s="517"/>
      <c r="GF38" s="517"/>
      <c r="GG38" s="517"/>
      <c r="GH38" s="517"/>
      <c r="GI38" s="517"/>
      <c r="GJ38" s="517"/>
      <c r="GK38" s="517"/>
      <c r="GL38" s="517"/>
      <c r="GM38" s="517"/>
      <c r="GN38" s="517"/>
      <c r="GO38" s="517"/>
      <c r="GP38" s="517"/>
      <c r="GQ38" s="517"/>
      <c r="GR38" s="517"/>
      <c r="GS38" s="517"/>
      <c r="GT38" s="517"/>
      <c r="GU38" s="517"/>
      <c r="GV38" s="517"/>
      <c r="GW38" s="517"/>
      <c r="GX38" s="517"/>
      <c r="GY38" s="517"/>
      <c r="GZ38" s="517"/>
      <c r="HA38" s="517"/>
      <c r="HB38" s="517"/>
      <c r="HC38" s="517"/>
      <c r="HD38" s="517"/>
      <c r="HE38" s="517"/>
      <c r="HF38" s="517"/>
      <c r="HG38" s="517"/>
      <c r="HH38" s="517"/>
      <c r="HI38" s="517"/>
      <c r="HJ38" s="517"/>
      <c r="HK38" s="517"/>
      <c r="HL38" s="517"/>
      <c r="HM38" s="517"/>
      <c r="HN38" s="517"/>
      <c r="HO38" s="517"/>
      <c r="HP38" s="517"/>
      <c r="HQ38" s="517"/>
      <c r="HR38" s="517"/>
      <c r="HS38" s="517"/>
      <c r="HT38" s="517"/>
      <c r="HU38" s="517"/>
      <c r="HV38" s="517"/>
      <c r="HW38" s="517"/>
      <c r="HX38" s="517"/>
      <c r="HY38" s="517"/>
      <c r="HZ38" s="517"/>
      <c r="IA38" s="517"/>
      <c r="IB38" s="517"/>
      <c r="IC38" s="517"/>
      <c r="ID38" s="517"/>
      <c r="IE38" s="517"/>
      <c r="IF38" s="517"/>
      <c r="IG38" s="517"/>
      <c r="IH38" s="517"/>
      <c r="II38" s="517"/>
      <c r="IJ38" s="517"/>
      <c r="IK38" s="517"/>
      <c r="IL38" s="517"/>
      <c r="IM38" s="517"/>
      <c r="IN38" s="517"/>
      <c r="IO38" s="517"/>
      <c r="IP38" s="517"/>
      <c r="IQ38" s="517"/>
      <c r="IR38" s="517"/>
      <c r="IS38" s="517"/>
      <c r="IT38" s="517"/>
      <c r="IU38" s="517"/>
      <c r="IV38" s="517"/>
    </row>
    <row r="39" spans="1:256" s="36" customFormat="1" ht="16.5" customHeight="1">
      <c r="A39" s="633"/>
      <c r="B39" s="635"/>
      <c r="C39" s="631" t="s">
        <v>646</v>
      </c>
      <c r="D39" s="631">
        <v>5312</v>
      </c>
      <c r="E39" s="518">
        <v>2400000</v>
      </c>
      <c r="F39" s="518">
        <f>'[1]재경'!H26*1000</f>
        <v>2400000</v>
      </c>
      <c r="G39" s="518" t="str">
        <f t="shared" si="0"/>
        <v> </v>
      </c>
      <c r="H39" s="518" t="str">
        <f t="shared" si="1"/>
        <v> </v>
      </c>
      <c r="I39" s="632" t="s">
        <v>647</v>
      </c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17"/>
      <c r="DW39" s="517"/>
      <c r="DX39" s="517"/>
      <c r="DY39" s="517"/>
      <c r="DZ39" s="517"/>
      <c r="EA39" s="517"/>
      <c r="EB39" s="517"/>
      <c r="EC39" s="517"/>
      <c r="ED39" s="517"/>
      <c r="EE39" s="517"/>
      <c r="EF39" s="517"/>
      <c r="EG39" s="517"/>
      <c r="EH39" s="517"/>
      <c r="EI39" s="517"/>
      <c r="EJ39" s="517"/>
      <c r="EK39" s="517"/>
      <c r="EL39" s="517"/>
      <c r="EM39" s="517"/>
      <c r="EN39" s="517"/>
      <c r="EO39" s="517"/>
      <c r="EP39" s="517"/>
      <c r="EQ39" s="517"/>
      <c r="ER39" s="517"/>
      <c r="ES39" s="517"/>
      <c r="ET39" s="517"/>
      <c r="EU39" s="517"/>
      <c r="EV39" s="517"/>
      <c r="EW39" s="517"/>
      <c r="EX39" s="517"/>
      <c r="EY39" s="517"/>
      <c r="EZ39" s="517"/>
      <c r="FA39" s="517"/>
      <c r="FB39" s="517"/>
      <c r="FC39" s="517"/>
      <c r="FD39" s="517"/>
      <c r="FE39" s="517"/>
      <c r="FF39" s="517"/>
      <c r="FG39" s="517"/>
      <c r="FH39" s="517"/>
      <c r="FI39" s="517"/>
      <c r="FJ39" s="517"/>
      <c r="FK39" s="517"/>
      <c r="FL39" s="517"/>
      <c r="FM39" s="517"/>
      <c r="FN39" s="517"/>
      <c r="FO39" s="517"/>
      <c r="FP39" s="517"/>
      <c r="FQ39" s="517"/>
      <c r="FR39" s="517"/>
      <c r="FS39" s="517"/>
      <c r="FT39" s="517"/>
      <c r="FU39" s="517"/>
      <c r="FV39" s="517"/>
      <c r="FW39" s="517"/>
      <c r="FX39" s="517"/>
      <c r="FY39" s="517"/>
      <c r="FZ39" s="517"/>
      <c r="GA39" s="517"/>
      <c r="GB39" s="517"/>
      <c r="GC39" s="517"/>
      <c r="GD39" s="517"/>
      <c r="GE39" s="517"/>
      <c r="GF39" s="517"/>
      <c r="GG39" s="517"/>
      <c r="GH39" s="517"/>
      <c r="GI39" s="517"/>
      <c r="GJ39" s="517"/>
      <c r="GK39" s="517"/>
      <c r="GL39" s="517"/>
      <c r="GM39" s="517"/>
      <c r="GN39" s="517"/>
      <c r="GO39" s="517"/>
      <c r="GP39" s="517"/>
      <c r="GQ39" s="517"/>
      <c r="GR39" s="517"/>
      <c r="GS39" s="517"/>
      <c r="GT39" s="517"/>
      <c r="GU39" s="517"/>
      <c r="GV39" s="517"/>
      <c r="GW39" s="517"/>
      <c r="GX39" s="517"/>
      <c r="GY39" s="517"/>
      <c r="GZ39" s="517"/>
      <c r="HA39" s="517"/>
      <c r="HB39" s="517"/>
      <c r="HC39" s="517"/>
      <c r="HD39" s="517"/>
      <c r="HE39" s="517"/>
      <c r="HF39" s="517"/>
      <c r="HG39" s="517"/>
      <c r="HH39" s="517"/>
      <c r="HI39" s="517"/>
      <c r="HJ39" s="517"/>
      <c r="HK39" s="517"/>
      <c r="HL39" s="517"/>
      <c r="HM39" s="517"/>
      <c r="HN39" s="517"/>
      <c r="HO39" s="517"/>
      <c r="HP39" s="517"/>
      <c r="HQ39" s="517"/>
      <c r="HR39" s="517"/>
      <c r="HS39" s="517"/>
      <c r="HT39" s="517"/>
      <c r="HU39" s="517"/>
      <c r="HV39" s="517"/>
      <c r="HW39" s="517"/>
      <c r="HX39" s="517"/>
      <c r="HY39" s="517"/>
      <c r="HZ39" s="517"/>
      <c r="IA39" s="517"/>
      <c r="IB39" s="517"/>
      <c r="IC39" s="517"/>
      <c r="ID39" s="517"/>
      <c r="IE39" s="517"/>
      <c r="IF39" s="517"/>
      <c r="IG39" s="517"/>
      <c r="IH39" s="517"/>
      <c r="II39" s="517"/>
      <c r="IJ39" s="517"/>
      <c r="IK39" s="517"/>
      <c r="IL39" s="517"/>
      <c r="IM39" s="517"/>
      <c r="IN39" s="517"/>
      <c r="IO39" s="517"/>
      <c r="IP39" s="517"/>
      <c r="IQ39" s="517"/>
      <c r="IR39" s="517"/>
      <c r="IS39" s="517"/>
      <c r="IT39" s="517"/>
      <c r="IU39" s="517"/>
      <c r="IV39" s="517"/>
    </row>
    <row r="40" spans="1:256" s="36" customFormat="1" ht="16.5" customHeight="1">
      <c r="A40" s="633"/>
      <c r="B40" s="635"/>
      <c r="C40" s="631" t="s">
        <v>628</v>
      </c>
      <c r="D40" s="631">
        <v>5313</v>
      </c>
      <c r="E40" s="518">
        <v>7156205</v>
      </c>
      <c r="F40" s="518">
        <v>6947777</v>
      </c>
      <c r="G40" s="518">
        <f t="shared" si="0"/>
        <v>208428</v>
      </c>
      <c r="H40" s="518" t="str">
        <f t="shared" si="1"/>
        <v> </v>
      </c>
      <c r="I40" s="638" t="s">
        <v>1139</v>
      </c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7"/>
      <c r="CZ40" s="517"/>
      <c r="DA40" s="517"/>
      <c r="DB40" s="517"/>
      <c r="DC40" s="517"/>
      <c r="DD40" s="517"/>
      <c r="DE40" s="517"/>
      <c r="DF40" s="517"/>
      <c r="DG40" s="517"/>
      <c r="DH40" s="517"/>
      <c r="DI40" s="517"/>
      <c r="DJ40" s="517"/>
      <c r="DK40" s="517"/>
      <c r="DL40" s="517"/>
      <c r="DM40" s="517"/>
      <c r="DN40" s="517"/>
      <c r="DO40" s="517"/>
      <c r="DP40" s="517"/>
      <c r="DQ40" s="517"/>
      <c r="DR40" s="517"/>
      <c r="DS40" s="517"/>
      <c r="DT40" s="517"/>
      <c r="DU40" s="517"/>
      <c r="DV40" s="517"/>
      <c r="DW40" s="517"/>
      <c r="DX40" s="517"/>
      <c r="DY40" s="517"/>
      <c r="DZ40" s="517"/>
      <c r="EA40" s="517"/>
      <c r="EB40" s="517"/>
      <c r="EC40" s="517"/>
      <c r="ED40" s="517"/>
      <c r="EE40" s="517"/>
      <c r="EF40" s="517"/>
      <c r="EG40" s="517"/>
      <c r="EH40" s="517"/>
      <c r="EI40" s="517"/>
      <c r="EJ40" s="517"/>
      <c r="EK40" s="517"/>
      <c r="EL40" s="517"/>
      <c r="EM40" s="517"/>
      <c r="EN40" s="517"/>
      <c r="EO40" s="517"/>
      <c r="EP40" s="517"/>
      <c r="EQ40" s="517"/>
      <c r="ER40" s="517"/>
      <c r="ES40" s="517"/>
      <c r="ET40" s="517"/>
      <c r="EU40" s="517"/>
      <c r="EV40" s="517"/>
      <c r="EW40" s="517"/>
      <c r="EX40" s="517"/>
      <c r="EY40" s="517"/>
      <c r="EZ40" s="517"/>
      <c r="FA40" s="517"/>
      <c r="FB40" s="517"/>
      <c r="FC40" s="517"/>
      <c r="FD40" s="517"/>
      <c r="FE40" s="517"/>
      <c r="FF40" s="517"/>
      <c r="FG40" s="517"/>
      <c r="FH40" s="517"/>
      <c r="FI40" s="517"/>
      <c r="FJ40" s="517"/>
      <c r="FK40" s="517"/>
      <c r="FL40" s="517"/>
      <c r="FM40" s="517"/>
      <c r="FN40" s="517"/>
      <c r="FO40" s="517"/>
      <c r="FP40" s="517"/>
      <c r="FQ40" s="517"/>
      <c r="FR40" s="517"/>
      <c r="FS40" s="517"/>
      <c r="FT40" s="517"/>
      <c r="FU40" s="517"/>
      <c r="FV40" s="517"/>
      <c r="FW40" s="517"/>
      <c r="FX40" s="517"/>
      <c r="FY40" s="517"/>
      <c r="FZ40" s="517"/>
      <c r="GA40" s="517"/>
      <c r="GB40" s="517"/>
      <c r="GC40" s="517"/>
      <c r="GD40" s="517"/>
      <c r="GE40" s="517"/>
      <c r="GF40" s="517"/>
      <c r="GG40" s="517"/>
      <c r="GH40" s="517"/>
      <c r="GI40" s="517"/>
      <c r="GJ40" s="517"/>
      <c r="GK40" s="517"/>
      <c r="GL40" s="517"/>
      <c r="GM40" s="517"/>
      <c r="GN40" s="517"/>
      <c r="GO40" s="517"/>
      <c r="GP40" s="517"/>
      <c r="GQ40" s="517"/>
      <c r="GR40" s="517"/>
      <c r="GS40" s="517"/>
      <c r="GT40" s="517"/>
      <c r="GU40" s="517"/>
      <c r="GV40" s="517"/>
      <c r="GW40" s="517"/>
      <c r="GX40" s="517"/>
      <c r="GY40" s="517"/>
      <c r="GZ40" s="517"/>
      <c r="HA40" s="517"/>
      <c r="HB40" s="517"/>
      <c r="HC40" s="517"/>
      <c r="HD40" s="517"/>
      <c r="HE40" s="517"/>
      <c r="HF40" s="517"/>
      <c r="HG40" s="517"/>
      <c r="HH40" s="517"/>
      <c r="HI40" s="517"/>
      <c r="HJ40" s="517"/>
      <c r="HK40" s="517"/>
      <c r="HL40" s="517"/>
      <c r="HM40" s="517"/>
      <c r="HN40" s="517"/>
      <c r="HO40" s="517"/>
      <c r="HP40" s="517"/>
      <c r="HQ40" s="517"/>
      <c r="HR40" s="517"/>
      <c r="HS40" s="517"/>
      <c r="HT40" s="517"/>
      <c r="HU40" s="517"/>
      <c r="HV40" s="517"/>
      <c r="HW40" s="517"/>
      <c r="HX40" s="517"/>
      <c r="HY40" s="517"/>
      <c r="HZ40" s="517"/>
      <c r="IA40" s="517"/>
      <c r="IB40" s="517"/>
      <c r="IC40" s="517"/>
      <c r="ID40" s="517"/>
      <c r="IE40" s="517"/>
      <c r="IF40" s="517"/>
      <c r="IG40" s="517"/>
      <c r="IH40" s="517"/>
      <c r="II40" s="517"/>
      <c r="IJ40" s="517"/>
      <c r="IK40" s="517"/>
      <c r="IL40" s="517"/>
      <c r="IM40" s="517"/>
      <c r="IN40" s="517"/>
      <c r="IO40" s="517"/>
      <c r="IP40" s="517"/>
      <c r="IQ40" s="517"/>
      <c r="IR40" s="517"/>
      <c r="IS40" s="517"/>
      <c r="IT40" s="517"/>
      <c r="IU40" s="517"/>
      <c r="IV40" s="517"/>
    </row>
    <row r="41" spans="1:256" s="36" customFormat="1" ht="16.5" customHeight="1">
      <c r="A41" s="633"/>
      <c r="B41" s="635"/>
      <c r="C41" s="629" t="s">
        <v>632</v>
      </c>
      <c r="D41" s="629">
        <v>5314</v>
      </c>
      <c r="E41" s="617">
        <v>838768</v>
      </c>
      <c r="F41" s="617">
        <v>801490</v>
      </c>
      <c r="G41" s="617">
        <f t="shared" si="0"/>
        <v>37278</v>
      </c>
      <c r="H41" s="617" t="str">
        <f t="shared" si="1"/>
        <v> </v>
      </c>
      <c r="I41" s="632" t="s">
        <v>1064</v>
      </c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7"/>
      <c r="BY41" s="517"/>
      <c r="BZ41" s="517"/>
      <c r="CA41" s="517"/>
      <c r="CB41" s="517"/>
      <c r="CC41" s="517"/>
      <c r="CD41" s="517"/>
      <c r="CE41" s="517"/>
      <c r="CF41" s="517"/>
      <c r="CG41" s="517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7"/>
      <c r="DH41" s="517"/>
      <c r="DI41" s="517"/>
      <c r="DJ41" s="517"/>
      <c r="DK41" s="517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7"/>
      <c r="EL41" s="517"/>
      <c r="EM41" s="517"/>
      <c r="EN41" s="517"/>
      <c r="EO41" s="517"/>
      <c r="EP41" s="517"/>
      <c r="EQ41" s="517"/>
      <c r="ER41" s="517"/>
      <c r="ES41" s="517"/>
      <c r="ET41" s="517"/>
      <c r="EU41" s="517"/>
      <c r="EV41" s="517"/>
      <c r="EW41" s="517"/>
      <c r="EX41" s="517"/>
      <c r="EY41" s="517"/>
      <c r="EZ41" s="517"/>
      <c r="FA41" s="517"/>
      <c r="FB41" s="517"/>
      <c r="FC41" s="517"/>
      <c r="FD41" s="517"/>
      <c r="FE41" s="517"/>
      <c r="FF41" s="517"/>
      <c r="FG41" s="517"/>
      <c r="FH41" s="517"/>
      <c r="FI41" s="517"/>
      <c r="FJ41" s="517"/>
      <c r="FK41" s="517"/>
      <c r="FL41" s="517"/>
      <c r="FM41" s="517"/>
      <c r="FN41" s="517"/>
      <c r="FO41" s="517"/>
      <c r="FP41" s="517"/>
      <c r="FQ41" s="517"/>
      <c r="FR41" s="517"/>
      <c r="FS41" s="517"/>
      <c r="FT41" s="517"/>
      <c r="FU41" s="517"/>
      <c r="FV41" s="517"/>
      <c r="FW41" s="517"/>
      <c r="FX41" s="517"/>
      <c r="FY41" s="517"/>
      <c r="FZ41" s="517"/>
      <c r="GA41" s="517"/>
      <c r="GB41" s="517"/>
      <c r="GC41" s="517"/>
      <c r="GD41" s="517"/>
      <c r="GE41" s="517"/>
      <c r="GF41" s="517"/>
      <c r="GG41" s="517"/>
      <c r="GH41" s="517"/>
      <c r="GI41" s="517"/>
      <c r="GJ41" s="517"/>
      <c r="GK41" s="517"/>
      <c r="GL41" s="517"/>
      <c r="GM41" s="517"/>
      <c r="GN41" s="517"/>
      <c r="GO41" s="517"/>
      <c r="GP41" s="517"/>
      <c r="GQ41" s="517"/>
      <c r="GR41" s="517"/>
      <c r="GS41" s="517"/>
      <c r="GT41" s="517"/>
      <c r="GU41" s="517"/>
      <c r="GV41" s="517"/>
      <c r="GW41" s="517"/>
      <c r="GX41" s="517"/>
      <c r="GY41" s="517"/>
      <c r="GZ41" s="517"/>
      <c r="HA41" s="517"/>
      <c r="HB41" s="517"/>
      <c r="HC41" s="517"/>
      <c r="HD41" s="517"/>
      <c r="HE41" s="517"/>
      <c r="HF41" s="517"/>
      <c r="HG41" s="517"/>
      <c r="HH41" s="517"/>
      <c r="HI41" s="517"/>
      <c r="HJ41" s="517"/>
      <c r="HK41" s="517"/>
      <c r="HL41" s="517"/>
      <c r="HM41" s="517"/>
      <c r="HN41" s="517"/>
      <c r="HO41" s="517"/>
      <c r="HP41" s="517"/>
      <c r="HQ41" s="517"/>
      <c r="HR41" s="517"/>
      <c r="HS41" s="517"/>
      <c r="HT41" s="517"/>
      <c r="HU41" s="517"/>
      <c r="HV41" s="517"/>
      <c r="HW41" s="517"/>
      <c r="HX41" s="517"/>
      <c r="HY41" s="517"/>
      <c r="HZ41" s="517"/>
      <c r="IA41" s="517"/>
      <c r="IB41" s="517"/>
      <c r="IC41" s="517"/>
      <c r="ID41" s="517"/>
      <c r="IE41" s="517"/>
      <c r="IF41" s="517"/>
      <c r="IG41" s="517"/>
      <c r="IH41" s="517"/>
      <c r="II41" s="517"/>
      <c r="IJ41" s="517"/>
      <c r="IK41" s="517"/>
      <c r="IL41" s="517"/>
      <c r="IM41" s="517"/>
      <c r="IN41" s="517"/>
      <c r="IO41" s="517"/>
      <c r="IP41" s="517"/>
      <c r="IQ41" s="517"/>
      <c r="IR41" s="517"/>
      <c r="IS41" s="517"/>
      <c r="IT41" s="517"/>
      <c r="IU41" s="517"/>
      <c r="IV41" s="517"/>
    </row>
    <row r="42" spans="1:256" s="36" customFormat="1" ht="16.5" customHeight="1">
      <c r="A42" s="633"/>
      <c r="B42" s="635"/>
      <c r="C42" s="631" t="s">
        <v>648</v>
      </c>
      <c r="D42" s="631">
        <v>5315</v>
      </c>
      <c r="E42" s="518">
        <v>1202899</v>
      </c>
      <c r="F42" s="518">
        <v>1171010</v>
      </c>
      <c r="G42" s="518">
        <f t="shared" si="0"/>
        <v>31889</v>
      </c>
      <c r="H42" s="518" t="str">
        <f t="shared" si="1"/>
        <v> </v>
      </c>
      <c r="I42" s="632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7"/>
      <c r="CR42" s="517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7"/>
      <c r="DG42" s="517"/>
      <c r="DH42" s="517"/>
      <c r="DI42" s="517"/>
      <c r="DJ42" s="517"/>
      <c r="DK42" s="517"/>
      <c r="DL42" s="517"/>
      <c r="DM42" s="517"/>
      <c r="DN42" s="517"/>
      <c r="DO42" s="517"/>
      <c r="DP42" s="517"/>
      <c r="DQ42" s="517"/>
      <c r="DR42" s="517"/>
      <c r="DS42" s="517"/>
      <c r="DT42" s="517"/>
      <c r="DU42" s="517"/>
      <c r="DV42" s="517"/>
      <c r="DW42" s="517"/>
      <c r="DX42" s="517"/>
      <c r="DY42" s="517"/>
      <c r="DZ42" s="517"/>
      <c r="EA42" s="517"/>
      <c r="EB42" s="517"/>
      <c r="EC42" s="517"/>
      <c r="ED42" s="517"/>
      <c r="EE42" s="517"/>
      <c r="EF42" s="517"/>
      <c r="EG42" s="517"/>
      <c r="EH42" s="517"/>
      <c r="EI42" s="517"/>
      <c r="EJ42" s="517"/>
      <c r="EK42" s="517"/>
      <c r="EL42" s="517"/>
      <c r="EM42" s="517"/>
      <c r="EN42" s="517"/>
      <c r="EO42" s="517"/>
      <c r="EP42" s="517"/>
      <c r="EQ42" s="517"/>
      <c r="ER42" s="517"/>
      <c r="ES42" s="517"/>
      <c r="ET42" s="517"/>
      <c r="EU42" s="517"/>
      <c r="EV42" s="517"/>
      <c r="EW42" s="517"/>
      <c r="EX42" s="517"/>
      <c r="EY42" s="517"/>
      <c r="EZ42" s="517"/>
      <c r="FA42" s="517"/>
      <c r="FB42" s="517"/>
      <c r="FC42" s="517"/>
      <c r="FD42" s="517"/>
      <c r="FE42" s="517"/>
      <c r="FF42" s="517"/>
      <c r="FG42" s="517"/>
      <c r="FH42" s="517"/>
      <c r="FI42" s="517"/>
      <c r="FJ42" s="517"/>
      <c r="FK42" s="517"/>
      <c r="FL42" s="517"/>
      <c r="FM42" s="517"/>
      <c r="FN42" s="517"/>
      <c r="FO42" s="517"/>
      <c r="FP42" s="517"/>
      <c r="FQ42" s="517"/>
      <c r="FR42" s="517"/>
      <c r="FS42" s="517"/>
      <c r="FT42" s="517"/>
      <c r="FU42" s="517"/>
      <c r="FV42" s="517"/>
      <c r="FW42" s="517"/>
      <c r="FX42" s="517"/>
      <c r="FY42" s="517"/>
      <c r="FZ42" s="517"/>
      <c r="GA42" s="517"/>
      <c r="GB42" s="517"/>
      <c r="GC42" s="517"/>
      <c r="GD42" s="517"/>
      <c r="GE42" s="517"/>
      <c r="GF42" s="517"/>
      <c r="GG42" s="517"/>
      <c r="GH42" s="517"/>
      <c r="GI42" s="517"/>
      <c r="GJ42" s="517"/>
      <c r="GK42" s="517"/>
      <c r="GL42" s="517"/>
      <c r="GM42" s="517"/>
      <c r="GN42" s="517"/>
      <c r="GO42" s="517"/>
      <c r="GP42" s="517"/>
      <c r="GQ42" s="517"/>
      <c r="GR42" s="517"/>
      <c r="GS42" s="517"/>
      <c r="GT42" s="517"/>
      <c r="GU42" s="517"/>
      <c r="GV42" s="517"/>
      <c r="GW42" s="517"/>
      <c r="GX42" s="517"/>
      <c r="GY42" s="517"/>
      <c r="GZ42" s="517"/>
      <c r="HA42" s="517"/>
      <c r="HB42" s="517"/>
      <c r="HC42" s="517"/>
      <c r="HD42" s="517"/>
      <c r="HE42" s="517"/>
      <c r="HF42" s="517"/>
      <c r="HG42" s="517"/>
      <c r="HH42" s="517"/>
      <c r="HI42" s="517"/>
      <c r="HJ42" s="517"/>
      <c r="HK42" s="517"/>
      <c r="HL42" s="517"/>
      <c r="HM42" s="517"/>
      <c r="HN42" s="517"/>
      <c r="HO42" s="517"/>
      <c r="HP42" s="517"/>
      <c r="HQ42" s="517"/>
      <c r="HR42" s="517"/>
      <c r="HS42" s="517"/>
      <c r="HT42" s="517"/>
      <c r="HU42" s="517"/>
      <c r="HV42" s="517"/>
      <c r="HW42" s="517"/>
      <c r="HX42" s="517"/>
      <c r="HY42" s="517"/>
      <c r="HZ42" s="517"/>
      <c r="IA42" s="517"/>
      <c r="IB42" s="517"/>
      <c r="IC42" s="517"/>
      <c r="ID42" s="517"/>
      <c r="IE42" s="517"/>
      <c r="IF42" s="517"/>
      <c r="IG42" s="517"/>
      <c r="IH42" s="517"/>
      <c r="II42" s="517"/>
      <c r="IJ42" s="517"/>
      <c r="IK42" s="517"/>
      <c r="IL42" s="517"/>
      <c r="IM42" s="517"/>
      <c r="IN42" s="517"/>
      <c r="IO42" s="517"/>
      <c r="IP42" s="517"/>
      <c r="IQ42" s="517"/>
      <c r="IR42" s="517"/>
      <c r="IS42" s="517"/>
      <c r="IT42" s="517"/>
      <c r="IU42" s="517"/>
      <c r="IV42" s="517"/>
    </row>
    <row r="43" spans="1:256" s="36" customFormat="1" ht="16.5" customHeight="1">
      <c r="A43" s="633"/>
      <c r="B43" s="635"/>
      <c r="C43" s="631" t="s">
        <v>649</v>
      </c>
      <c r="D43" s="631">
        <v>5316</v>
      </c>
      <c r="E43" s="518">
        <v>240579</v>
      </c>
      <c r="F43" s="518">
        <v>208180</v>
      </c>
      <c r="G43" s="518">
        <f t="shared" si="0"/>
        <v>32399</v>
      </c>
      <c r="H43" s="518" t="str">
        <f t="shared" si="1"/>
        <v> </v>
      </c>
      <c r="I43" s="632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7"/>
      <c r="CK43" s="517"/>
      <c r="CL43" s="517"/>
      <c r="CM43" s="517"/>
      <c r="CN43" s="517"/>
      <c r="CO43" s="517"/>
      <c r="CP43" s="517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7"/>
      <c r="DD43" s="517"/>
      <c r="DE43" s="517"/>
      <c r="DF43" s="517"/>
      <c r="DG43" s="517"/>
      <c r="DH43" s="517"/>
      <c r="DI43" s="517"/>
      <c r="DJ43" s="517"/>
      <c r="DK43" s="517"/>
      <c r="DL43" s="517"/>
      <c r="DM43" s="517"/>
      <c r="DN43" s="517"/>
      <c r="DO43" s="517"/>
      <c r="DP43" s="517"/>
      <c r="DQ43" s="517"/>
      <c r="DR43" s="517"/>
      <c r="DS43" s="517"/>
      <c r="DT43" s="517"/>
      <c r="DU43" s="517"/>
      <c r="DV43" s="517"/>
      <c r="DW43" s="517"/>
      <c r="DX43" s="517"/>
      <c r="DY43" s="517"/>
      <c r="DZ43" s="517"/>
      <c r="EA43" s="517"/>
      <c r="EB43" s="517"/>
      <c r="EC43" s="517"/>
      <c r="ED43" s="517"/>
      <c r="EE43" s="517"/>
      <c r="EF43" s="517"/>
      <c r="EG43" s="517"/>
      <c r="EH43" s="517"/>
      <c r="EI43" s="517"/>
      <c r="EJ43" s="517"/>
      <c r="EK43" s="517"/>
      <c r="EL43" s="517"/>
      <c r="EM43" s="517"/>
      <c r="EN43" s="517"/>
      <c r="EO43" s="517"/>
      <c r="EP43" s="517"/>
      <c r="EQ43" s="517"/>
      <c r="ER43" s="517"/>
      <c r="ES43" s="517"/>
      <c r="ET43" s="517"/>
      <c r="EU43" s="517"/>
      <c r="EV43" s="517"/>
      <c r="EW43" s="517"/>
      <c r="EX43" s="517"/>
      <c r="EY43" s="517"/>
      <c r="EZ43" s="517"/>
      <c r="FA43" s="517"/>
      <c r="FB43" s="517"/>
      <c r="FC43" s="517"/>
      <c r="FD43" s="517"/>
      <c r="FE43" s="517"/>
      <c r="FF43" s="517"/>
      <c r="FG43" s="517"/>
      <c r="FH43" s="517"/>
      <c r="FI43" s="517"/>
      <c r="FJ43" s="517"/>
      <c r="FK43" s="517"/>
      <c r="FL43" s="517"/>
      <c r="FM43" s="517"/>
      <c r="FN43" s="517"/>
      <c r="FO43" s="517"/>
      <c r="FP43" s="517"/>
      <c r="FQ43" s="517"/>
      <c r="FR43" s="517"/>
      <c r="FS43" s="517"/>
      <c r="FT43" s="517"/>
      <c r="FU43" s="517"/>
      <c r="FV43" s="517"/>
      <c r="FW43" s="517"/>
      <c r="FX43" s="517"/>
      <c r="FY43" s="517"/>
      <c r="FZ43" s="517"/>
      <c r="GA43" s="517"/>
      <c r="GB43" s="517"/>
      <c r="GC43" s="517"/>
      <c r="GD43" s="517"/>
      <c r="GE43" s="517"/>
      <c r="GF43" s="517"/>
      <c r="GG43" s="517"/>
      <c r="GH43" s="517"/>
      <c r="GI43" s="517"/>
      <c r="GJ43" s="517"/>
      <c r="GK43" s="517"/>
      <c r="GL43" s="517"/>
      <c r="GM43" s="517"/>
      <c r="GN43" s="517"/>
      <c r="GO43" s="517"/>
      <c r="GP43" s="517"/>
      <c r="GQ43" s="517"/>
      <c r="GR43" s="517"/>
      <c r="GS43" s="517"/>
      <c r="GT43" s="517"/>
      <c r="GU43" s="517"/>
      <c r="GV43" s="517"/>
      <c r="GW43" s="517"/>
      <c r="GX43" s="517"/>
      <c r="GY43" s="517"/>
      <c r="GZ43" s="517"/>
      <c r="HA43" s="517"/>
      <c r="HB43" s="517"/>
      <c r="HC43" s="517"/>
      <c r="HD43" s="517"/>
      <c r="HE43" s="517"/>
      <c r="HF43" s="517"/>
      <c r="HG43" s="517"/>
      <c r="HH43" s="517"/>
      <c r="HI43" s="517"/>
      <c r="HJ43" s="517"/>
      <c r="HK43" s="517"/>
      <c r="HL43" s="517"/>
      <c r="HM43" s="517"/>
      <c r="HN43" s="517"/>
      <c r="HO43" s="517"/>
      <c r="HP43" s="517"/>
      <c r="HQ43" s="517"/>
      <c r="HR43" s="517"/>
      <c r="HS43" s="517"/>
      <c r="HT43" s="517"/>
      <c r="HU43" s="517"/>
      <c r="HV43" s="517"/>
      <c r="HW43" s="517"/>
      <c r="HX43" s="517"/>
      <c r="HY43" s="517"/>
      <c r="HZ43" s="517"/>
      <c r="IA43" s="517"/>
      <c r="IB43" s="517"/>
      <c r="IC43" s="517"/>
      <c r="ID43" s="517"/>
      <c r="IE43" s="517"/>
      <c r="IF43" s="517"/>
      <c r="IG43" s="517"/>
      <c r="IH43" s="517"/>
      <c r="II43" s="517"/>
      <c r="IJ43" s="517"/>
      <c r="IK43" s="517"/>
      <c r="IL43" s="517"/>
      <c r="IM43" s="517"/>
      <c r="IN43" s="517"/>
      <c r="IO43" s="517"/>
      <c r="IP43" s="517"/>
      <c r="IQ43" s="517"/>
      <c r="IR43" s="517"/>
      <c r="IS43" s="517"/>
      <c r="IT43" s="517"/>
      <c r="IU43" s="517"/>
      <c r="IV43" s="517"/>
    </row>
    <row r="44" spans="1:256" s="36" customFormat="1" ht="16.5" customHeight="1">
      <c r="A44" s="633"/>
      <c r="B44" s="635"/>
      <c r="C44" s="631" t="s">
        <v>650</v>
      </c>
      <c r="D44" s="631">
        <v>5317</v>
      </c>
      <c r="E44" s="518">
        <v>283349</v>
      </c>
      <c r="F44" s="518">
        <v>275838</v>
      </c>
      <c r="G44" s="518">
        <f t="shared" si="0"/>
        <v>7511</v>
      </c>
      <c r="H44" s="518" t="str">
        <f>IF(0=SUM(E44-F44)," ",IF(0&gt;SUM(E44-F44),-SUM(E44-F44),IF(0&lt;SUM(E44-F44)," ")))</f>
        <v> </v>
      </c>
      <c r="I44" s="632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7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  <c r="EA44" s="517"/>
      <c r="EB44" s="517"/>
      <c r="EC44" s="517"/>
      <c r="ED44" s="517"/>
      <c r="EE44" s="517"/>
      <c r="EF44" s="517"/>
      <c r="EG44" s="517"/>
      <c r="EH44" s="517"/>
      <c r="EI44" s="517"/>
      <c r="EJ44" s="517"/>
      <c r="EK44" s="517"/>
      <c r="EL44" s="517"/>
      <c r="EM44" s="517"/>
      <c r="EN44" s="517"/>
      <c r="EO44" s="517"/>
      <c r="EP44" s="517"/>
      <c r="EQ44" s="517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17"/>
      <c r="FE44" s="517"/>
      <c r="FF44" s="517"/>
      <c r="FG44" s="517"/>
      <c r="FH44" s="517"/>
      <c r="FI44" s="517"/>
      <c r="FJ44" s="517"/>
      <c r="FK44" s="517"/>
      <c r="FL44" s="517"/>
      <c r="FM44" s="517"/>
      <c r="FN44" s="517"/>
      <c r="FO44" s="517"/>
      <c r="FP44" s="517"/>
      <c r="FQ44" s="517"/>
      <c r="FR44" s="517"/>
      <c r="FS44" s="517"/>
      <c r="FT44" s="517"/>
      <c r="FU44" s="517"/>
      <c r="FV44" s="517"/>
      <c r="FW44" s="517"/>
      <c r="FX44" s="517"/>
      <c r="FY44" s="517"/>
      <c r="FZ44" s="517"/>
      <c r="GA44" s="517"/>
      <c r="GB44" s="517"/>
      <c r="GC44" s="517"/>
      <c r="GD44" s="517"/>
      <c r="GE44" s="517"/>
      <c r="GF44" s="517"/>
      <c r="GG44" s="517"/>
      <c r="GH44" s="517"/>
      <c r="GI44" s="517"/>
      <c r="GJ44" s="517"/>
      <c r="GK44" s="517"/>
      <c r="GL44" s="517"/>
      <c r="GM44" s="517"/>
      <c r="GN44" s="517"/>
      <c r="GO44" s="517"/>
      <c r="GP44" s="517"/>
      <c r="GQ44" s="517"/>
      <c r="GR44" s="517"/>
      <c r="GS44" s="517"/>
      <c r="GT44" s="517"/>
      <c r="GU44" s="517"/>
      <c r="GV44" s="517"/>
      <c r="GW44" s="517"/>
      <c r="GX44" s="517"/>
      <c r="GY44" s="517"/>
      <c r="GZ44" s="517"/>
      <c r="HA44" s="517"/>
      <c r="HB44" s="517"/>
      <c r="HC44" s="517"/>
      <c r="HD44" s="517"/>
      <c r="HE44" s="517"/>
      <c r="HF44" s="517"/>
      <c r="HG44" s="517"/>
      <c r="HH44" s="517"/>
      <c r="HI44" s="517"/>
      <c r="HJ44" s="517"/>
      <c r="HK44" s="517"/>
      <c r="HL44" s="517"/>
      <c r="HM44" s="517"/>
      <c r="HN44" s="517"/>
      <c r="HO44" s="517"/>
      <c r="HP44" s="517"/>
      <c r="HQ44" s="517"/>
      <c r="HR44" s="517"/>
      <c r="HS44" s="517"/>
      <c r="HT44" s="517"/>
      <c r="HU44" s="517"/>
      <c r="HV44" s="517"/>
      <c r="HW44" s="517"/>
      <c r="HX44" s="517"/>
      <c r="HY44" s="517"/>
      <c r="HZ44" s="517"/>
      <c r="IA44" s="517"/>
      <c r="IB44" s="517"/>
      <c r="IC44" s="517"/>
      <c r="ID44" s="517"/>
      <c r="IE44" s="517"/>
      <c r="IF44" s="517"/>
      <c r="IG44" s="517"/>
      <c r="IH44" s="517"/>
      <c r="II44" s="517"/>
      <c r="IJ44" s="517"/>
      <c r="IK44" s="517"/>
      <c r="IL44" s="517"/>
      <c r="IM44" s="517"/>
      <c r="IN44" s="517"/>
      <c r="IO44" s="517"/>
      <c r="IP44" s="517"/>
      <c r="IQ44" s="517"/>
      <c r="IR44" s="517"/>
      <c r="IS44" s="517"/>
      <c r="IT44" s="517"/>
      <c r="IU44" s="517"/>
      <c r="IV44" s="517"/>
    </row>
    <row r="45" spans="1:256" s="36" customFormat="1" ht="16.5" customHeight="1">
      <c r="A45" s="633"/>
      <c r="B45" s="629"/>
      <c r="C45" s="631" t="s">
        <v>651</v>
      </c>
      <c r="D45" s="631">
        <v>5318</v>
      </c>
      <c r="E45" s="518">
        <v>2227592</v>
      </c>
      <c r="F45" s="518">
        <v>2168537</v>
      </c>
      <c r="G45" s="518">
        <f t="shared" si="0"/>
        <v>59055</v>
      </c>
      <c r="H45" s="518" t="str">
        <f t="shared" si="1"/>
        <v> </v>
      </c>
      <c r="I45" s="632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7"/>
      <c r="DD45" s="517"/>
      <c r="DE45" s="517"/>
      <c r="DF45" s="517"/>
      <c r="DG45" s="517"/>
      <c r="DH45" s="517"/>
      <c r="DI45" s="517"/>
      <c r="DJ45" s="517"/>
      <c r="DK45" s="517"/>
      <c r="DL45" s="517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7"/>
      <c r="ER45" s="517"/>
      <c r="ES45" s="517"/>
      <c r="ET45" s="517"/>
      <c r="EU45" s="517"/>
      <c r="EV45" s="517"/>
      <c r="EW45" s="517"/>
      <c r="EX45" s="517"/>
      <c r="EY45" s="517"/>
      <c r="EZ45" s="517"/>
      <c r="FA45" s="517"/>
      <c r="FB45" s="517"/>
      <c r="FC45" s="517"/>
      <c r="FD45" s="517"/>
      <c r="FE45" s="517"/>
      <c r="FF45" s="517"/>
      <c r="FG45" s="517"/>
      <c r="FH45" s="517"/>
      <c r="FI45" s="517"/>
      <c r="FJ45" s="517"/>
      <c r="FK45" s="517"/>
      <c r="FL45" s="517"/>
      <c r="FM45" s="517"/>
      <c r="FN45" s="517"/>
      <c r="FO45" s="517"/>
      <c r="FP45" s="517"/>
      <c r="FQ45" s="517"/>
      <c r="FR45" s="517"/>
      <c r="FS45" s="517"/>
      <c r="FT45" s="517"/>
      <c r="FU45" s="517"/>
      <c r="FV45" s="517"/>
      <c r="FW45" s="517"/>
      <c r="FX45" s="517"/>
      <c r="FY45" s="517"/>
      <c r="FZ45" s="517"/>
      <c r="GA45" s="517"/>
      <c r="GB45" s="517"/>
      <c r="GC45" s="517"/>
      <c r="GD45" s="517"/>
      <c r="GE45" s="517"/>
      <c r="GF45" s="517"/>
      <c r="GG45" s="517"/>
      <c r="GH45" s="517"/>
      <c r="GI45" s="517"/>
      <c r="GJ45" s="517"/>
      <c r="GK45" s="517"/>
      <c r="GL45" s="517"/>
      <c r="GM45" s="517"/>
      <c r="GN45" s="517"/>
      <c r="GO45" s="517"/>
      <c r="GP45" s="517"/>
      <c r="GQ45" s="517"/>
      <c r="GR45" s="517"/>
      <c r="GS45" s="517"/>
      <c r="GT45" s="517"/>
      <c r="GU45" s="517"/>
      <c r="GV45" s="517"/>
      <c r="GW45" s="517"/>
      <c r="GX45" s="517"/>
      <c r="GY45" s="517"/>
      <c r="GZ45" s="517"/>
      <c r="HA45" s="517"/>
      <c r="HB45" s="517"/>
      <c r="HC45" s="517"/>
      <c r="HD45" s="517"/>
      <c r="HE45" s="517"/>
      <c r="HF45" s="517"/>
      <c r="HG45" s="517"/>
      <c r="HH45" s="517"/>
      <c r="HI45" s="517"/>
      <c r="HJ45" s="517"/>
      <c r="HK45" s="517"/>
      <c r="HL45" s="517"/>
      <c r="HM45" s="517"/>
      <c r="HN45" s="517"/>
      <c r="HO45" s="517"/>
      <c r="HP45" s="517"/>
      <c r="HQ45" s="517"/>
      <c r="HR45" s="517"/>
      <c r="HS45" s="517"/>
      <c r="HT45" s="517"/>
      <c r="HU45" s="517"/>
      <c r="HV45" s="517"/>
      <c r="HW45" s="517"/>
      <c r="HX45" s="517"/>
      <c r="HY45" s="517"/>
      <c r="HZ45" s="517"/>
      <c r="IA45" s="517"/>
      <c r="IB45" s="517"/>
      <c r="IC45" s="517"/>
      <c r="ID45" s="517"/>
      <c r="IE45" s="517"/>
      <c r="IF45" s="517"/>
      <c r="IG45" s="517"/>
      <c r="IH45" s="517"/>
      <c r="II45" s="517"/>
      <c r="IJ45" s="517"/>
      <c r="IK45" s="517"/>
      <c r="IL45" s="517"/>
      <c r="IM45" s="517"/>
      <c r="IN45" s="517"/>
      <c r="IO45" s="517"/>
      <c r="IP45" s="517"/>
      <c r="IQ45" s="517"/>
      <c r="IR45" s="517"/>
      <c r="IS45" s="517"/>
      <c r="IT45" s="517"/>
      <c r="IU45" s="517"/>
      <c r="IV45" s="517"/>
    </row>
    <row r="46" spans="1:256" s="36" customFormat="1" ht="16.5" customHeight="1">
      <c r="A46" s="633"/>
      <c r="B46" s="629" t="s">
        <v>652</v>
      </c>
      <c r="C46" s="629"/>
      <c r="D46" s="629">
        <v>5320</v>
      </c>
      <c r="E46" s="617">
        <f>SUM(E47:E54)</f>
        <v>21020169</v>
      </c>
      <c r="F46" s="617">
        <f>SUM(F47:F54)</f>
        <v>20385386</v>
      </c>
      <c r="G46" s="617">
        <f t="shared" si="0"/>
        <v>634783</v>
      </c>
      <c r="H46" s="617" t="str">
        <f t="shared" si="1"/>
        <v> </v>
      </c>
      <c r="I46" s="632" t="s">
        <v>312</v>
      </c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517"/>
      <c r="FG46" s="517"/>
      <c r="FH46" s="517"/>
      <c r="FI46" s="517"/>
      <c r="FJ46" s="517"/>
      <c r="FK46" s="517"/>
      <c r="FL46" s="517"/>
      <c r="FM46" s="517"/>
      <c r="FN46" s="517"/>
      <c r="FO46" s="517"/>
      <c r="FP46" s="517"/>
      <c r="FQ46" s="517"/>
      <c r="FR46" s="517"/>
      <c r="FS46" s="517"/>
      <c r="FT46" s="517"/>
      <c r="FU46" s="517"/>
      <c r="FV46" s="517"/>
      <c r="FW46" s="517"/>
      <c r="FX46" s="517"/>
      <c r="FY46" s="517"/>
      <c r="FZ46" s="517"/>
      <c r="GA46" s="517"/>
      <c r="GB46" s="517"/>
      <c r="GC46" s="517"/>
      <c r="GD46" s="517"/>
      <c r="GE46" s="517"/>
      <c r="GF46" s="517"/>
      <c r="GG46" s="517"/>
      <c r="GH46" s="517"/>
      <c r="GI46" s="517"/>
      <c r="GJ46" s="517"/>
      <c r="GK46" s="517"/>
      <c r="GL46" s="517"/>
      <c r="GM46" s="517"/>
      <c r="GN46" s="517"/>
      <c r="GO46" s="517"/>
      <c r="GP46" s="517"/>
      <c r="GQ46" s="517"/>
      <c r="GR46" s="517"/>
      <c r="GS46" s="517"/>
      <c r="GT46" s="517"/>
      <c r="GU46" s="517"/>
      <c r="GV46" s="517"/>
      <c r="GW46" s="517"/>
      <c r="GX46" s="517"/>
      <c r="GY46" s="517"/>
      <c r="GZ46" s="517"/>
      <c r="HA46" s="517"/>
      <c r="HB46" s="517"/>
      <c r="HC46" s="517"/>
      <c r="HD46" s="517"/>
      <c r="HE46" s="517"/>
      <c r="HF46" s="517"/>
      <c r="HG46" s="517"/>
      <c r="HH46" s="517"/>
      <c r="HI46" s="517"/>
      <c r="HJ46" s="517"/>
      <c r="HK46" s="517"/>
      <c r="HL46" s="517"/>
      <c r="HM46" s="517"/>
      <c r="HN46" s="517"/>
      <c r="HO46" s="517"/>
      <c r="HP46" s="517"/>
      <c r="HQ46" s="517"/>
      <c r="HR46" s="517"/>
      <c r="HS46" s="517"/>
      <c r="HT46" s="517"/>
      <c r="HU46" s="517"/>
      <c r="HV46" s="517"/>
      <c r="HW46" s="517"/>
      <c r="HX46" s="517"/>
      <c r="HY46" s="517"/>
      <c r="HZ46" s="517"/>
      <c r="IA46" s="517"/>
      <c r="IB46" s="517"/>
      <c r="IC46" s="517"/>
      <c r="ID46" s="517"/>
      <c r="IE46" s="517"/>
      <c r="IF46" s="517"/>
      <c r="IG46" s="517"/>
      <c r="IH46" s="517"/>
      <c r="II46" s="517"/>
      <c r="IJ46" s="517"/>
      <c r="IK46" s="517"/>
      <c r="IL46" s="517"/>
      <c r="IM46" s="517"/>
      <c r="IN46" s="517"/>
      <c r="IO46" s="517"/>
      <c r="IP46" s="517"/>
      <c r="IQ46" s="517"/>
      <c r="IR46" s="517"/>
      <c r="IS46" s="517"/>
      <c r="IT46" s="517"/>
      <c r="IU46" s="517"/>
      <c r="IV46" s="517"/>
    </row>
    <row r="47" spans="1:256" s="36" customFormat="1" ht="16.5" customHeight="1">
      <c r="A47" s="633"/>
      <c r="B47" s="634"/>
      <c r="C47" s="631" t="s">
        <v>645</v>
      </c>
      <c r="D47" s="631">
        <v>5321</v>
      </c>
      <c r="E47" s="518">
        <v>10896000</v>
      </c>
      <c r="F47" s="518">
        <v>10524000</v>
      </c>
      <c r="G47" s="518">
        <v>480000</v>
      </c>
      <c r="H47" s="518" t="str">
        <f t="shared" si="1"/>
        <v> </v>
      </c>
      <c r="I47" s="632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7"/>
      <c r="DA47" s="517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7"/>
      <c r="DN47" s="517"/>
      <c r="DO47" s="517"/>
      <c r="DP47" s="517"/>
      <c r="DQ47" s="517"/>
      <c r="DR47" s="517"/>
      <c r="DS47" s="517"/>
      <c r="DT47" s="517"/>
      <c r="DU47" s="517"/>
      <c r="DV47" s="517"/>
      <c r="DW47" s="517"/>
      <c r="DX47" s="517"/>
      <c r="DY47" s="517"/>
      <c r="DZ47" s="517"/>
      <c r="EA47" s="517"/>
      <c r="EB47" s="517"/>
      <c r="EC47" s="517"/>
      <c r="ED47" s="517"/>
      <c r="EE47" s="517"/>
      <c r="EF47" s="517"/>
      <c r="EG47" s="517"/>
      <c r="EH47" s="517"/>
      <c r="EI47" s="517"/>
      <c r="EJ47" s="517"/>
      <c r="EK47" s="517"/>
      <c r="EL47" s="517"/>
      <c r="EM47" s="517"/>
      <c r="EN47" s="517"/>
      <c r="EO47" s="517"/>
      <c r="EP47" s="517"/>
      <c r="EQ47" s="517"/>
      <c r="ER47" s="517"/>
      <c r="ES47" s="517"/>
      <c r="ET47" s="517"/>
      <c r="EU47" s="517"/>
      <c r="EV47" s="517"/>
      <c r="EW47" s="517"/>
      <c r="EX47" s="517"/>
      <c r="EY47" s="517"/>
      <c r="EZ47" s="517"/>
      <c r="FA47" s="517"/>
      <c r="FB47" s="517"/>
      <c r="FC47" s="517"/>
      <c r="FD47" s="517"/>
      <c r="FE47" s="517"/>
      <c r="FF47" s="517"/>
      <c r="FG47" s="517"/>
      <c r="FH47" s="517"/>
      <c r="FI47" s="517"/>
      <c r="FJ47" s="517"/>
      <c r="FK47" s="517"/>
      <c r="FL47" s="517"/>
      <c r="FM47" s="517"/>
      <c r="FN47" s="517"/>
      <c r="FO47" s="517"/>
      <c r="FP47" s="517"/>
      <c r="FQ47" s="517"/>
      <c r="FR47" s="517"/>
      <c r="FS47" s="517"/>
      <c r="FT47" s="517"/>
      <c r="FU47" s="517"/>
      <c r="FV47" s="517"/>
      <c r="FW47" s="517"/>
      <c r="FX47" s="517"/>
      <c r="FY47" s="517"/>
      <c r="FZ47" s="517"/>
      <c r="GA47" s="517"/>
      <c r="GB47" s="517"/>
      <c r="GC47" s="517"/>
      <c r="GD47" s="517"/>
      <c r="GE47" s="517"/>
      <c r="GF47" s="517"/>
      <c r="GG47" s="517"/>
      <c r="GH47" s="517"/>
      <c r="GI47" s="517"/>
      <c r="GJ47" s="517"/>
      <c r="GK47" s="517"/>
      <c r="GL47" s="517"/>
      <c r="GM47" s="517"/>
      <c r="GN47" s="517"/>
      <c r="GO47" s="517"/>
      <c r="GP47" s="517"/>
      <c r="GQ47" s="517"/>
      <c r="GR47" s="517"/>
      <c r="GS47" s="517"/>
      <c r="GT47" s="517"/>
      <c r="GU47" s="517"/>
      <c r="GV47" s="517"/>
      <c r="GW47" s="517"/>
      <c r="GX47" s="517"/>
      <c r="GY47" s="517"/>
      <c r="GZ47" s="517"/>
      <c r="HA47" s="517"/>
      <c r="HB47" s="517"/>
      <c r="HC47" s="517"/>
      <c r="HD47" s="517"/>
      <c r="HE47" s="517"/>
      <c r="HF47" s="517"/>
      <c r="HG47" s="517"/>
      <c r="HH47" s="517"/>
      <c r="HI47" s="517"/>
      <c r="HJ47" s="517"/>
      <c r="HK47" s="517"/>
      <c r="HL47" s="517"/>
      <c r="HM47" s="517"/>
      <c r="HN47" s="517"/>
      <c r="HO47" s="517"/>
      <c r="HP47" s="517"/>
      <c r="HQ47" s="517"/>
      <c r="HR47" s="517"/>
      <c r="HS47" s="517"/>
      <c r="HT47" s="517"/>
      <c r="HU47" s="517"/>
      <c r="HV47" s="517"/>
      <c r="HW47" s="517"/>
      <c r="HX47" s="517"/>
      <c r="HY47" s="517"/>
      <c r="HZ47" s="517"/>
      <c r="IA47" s="517"/>
      <c r="IB47" s="517"/>
      <c r="IC47" s="517"/>
      <c r="ID47" s="517"/>
      <c r="IE47" s="517"/>
      <c r="IF47" s="517"/>
      <c r="IG47" s="517"/>
      <c r="IH47" s="517"/>
      <c r="II47" s="517"/>
      <c r="IJ47" s="517"/>
      <c r="IK47" s="517"/>
      <c r="IL47" s="517"/>
      <c r="IM47" s="517"/>
      <c r="IN47" s="517"/>
      <c r="IO47" s="517"/>
      <c r="IP47" s="517"/>
      <c r="IQ47" s="517"/>
      <c r="IR47" s="517"/>
      <c r="IS47" s="517"/>
      <c r="IT47" s="517"/>
      <c r="IU47" s="517"/>
      <c r="IV47" s="517"/>
    </row>
    <row r="48" spans="1:256" s="36" customFormat="1" ht="16.5" customHeight="1">
      <c r="A48" s="633"/>
      <c r="B48" s="635"/>
      <c r="C48" s="631" t="s">
        <v>646</v>
      </c>
      <c r="D48" s="631">
        <v>5322</v>
      </c>
      <c r="E48" s="518">
        <v>2400000</v>
      </c>
      <c r="F48" s="518">
        <f>'[1]재경'!H38*1000</f>
        <v>2400000</v>
      </c>
      <c r="G48" s="518" t="str">
        <f t="shared" si="0"/>
        <v> </v>
      </c>
      <c r="H48" s="518" t="str">
        <f t="shared" si="1"/>
        <v> </v>
      </c>
      <c r="I48" s="632" t="s">
        <v>647</v>
      </c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7"/>
      <c r="CK48" s="517"/>
      <c r="CL48" s="517"/>
      <c r="CM48" s="517"/>
      <c r="CN48" s="517"/>
      <c r="CO48" s="517"/>
      <c r="CP48" s="517"/>
      <c r="CQ48" s="517"/>
      <c r="CR48" s="517"/>
      <c r="CS48" s="517"/>
      <c r="CT48" s="517"/>
      <c r="CU48" s="517"/>
      <c r="CV48" s="517"/>
      <c r="CW48" s="517"/>
      <c r="CX48" s="517"/>
      <c r="CY48" s="517"/>
      <c r="CZ48" s="517"/>
      <c r="DA48" s="517"/>
      <c r="DB48" s="517"/>
      <c r="DC48" s="517"/>
      <c r="DD48" s="517"/>
      <c r="DE48" s="517"/>
      <c r="DF48" s="517"/>
      <c r="DG48" s="517"/>
      <c r="DH48" s="517"/>
      <c r="DI48" s="517"/>
      <c r="DJ48" s="517"/>
      <c r="DK48" s="517"/>
      <c r="DL48" s="517"/>
      <c r="DM48" s="517"/>
      <c r="DN48" s="517"/>
      <c r="DO48" s="517"/>
      <c r="DP48" s="517"/>
      <c r="DQ48" s="517"/>
      <c r="DR48" s="517"/>
      <c r="DS48" s="517"/>
      <c r="DT48" s="517"/>
      <c r="DU48" s="517"/>
      <c r="DV48" s="517"/>
      <c r="DW48" s="517"/>
      <c r="DX48" s="517"/>
      <c r="DY48" s="517"/>
      <c r="DZ48" s="517"/>
      <c r="EA48" s="517"/>
      <c r="EB48" s="517"/>
      <c r="EC48" s="517"/>
      <c r="ED48" s="517"/>
      <c r="EE48" s="517"/>
      <c r="EF48" s="517"/>
      <c r="EG48" s="517"/>
      <c r="EH48" s="517"/>
      <c r="EI48" s="517"/>
      <c r="EJ48" s="517"/>
      <c r="EK48" s="517"/>
      <c r="EL48" s="517"/>
      <c r="EM48" s="517"/>
      <c r="EN48" s="517"/>
      <c r="EO48" s="517"/>
      <c r="EP48" s="517"/>
      <c r="EQ48" s="517"/>
      <c r="ER48" s="517"/>
      <c r="ES48" s="517"/>
      <c r="ET48" s="517"/>
      <c r="EU48" s="517"/>
      <c r="EV48" s="517"/>
      <c r="EW48" s="517"/>
      <c r="EX48" s="517"/>
      <c r="EY48" s="517"/>
      <c r="EZ48" s="517"/>
      <c r="FA48" s="517"/>
      <c r="FB48" s="517"/>
      <c r="FC48" s="517"/>
      <c r="FD48" s="517"/>
      <c r="FE48" s="517"/>
      <c r="FF48" s="517"/>
      <c r="FG48" s="517"/>
      <c r="FH48" s="517"/>
      <c r="FI48" s="517"/>
      <c r="FJ48" s="517"/>
      <c r="FK48" s="517"/>
      <c r="FL48" s="517"/>
      <c r="FM48" s="517"/>
      <c r="FN48" s="517"/>
      <c r="FO48" s="517"/>
      <c r="FP48" s="517"/>
      <c r="FQ48" s="517"/>
      <c r="FR48" s="517"/>
      <c r="FS48" s="517"/>
      <c r="FT48" s="517"/>
      <c r="FU48" s="517"/>
      <c r="FV48" s="517"/>
      <c r="FW48" s="517"/>
      <c r="FX48" s="517"/>
      <c r="FY48" s="517"/>
      <c r="FZ48" s="517"/>
      <c r="GA48" s="517"/>
      <c r="GB48" s="517"/>
      <c r="GC48" s="517"/>
      <c r="GD48" s="517"/>
      <c r="GE48" s="517"/>
      <c r="GF48" s="517"/>
      <c r="GG48" s="517"/>
      <c r="GH48" s="517"/>
      <c r="GI48" s="517"/>
      <c r="GJ48" s="517"/>
      <c r="GK48" s="517"/>
      <c r="GL48" s="517"/>
      <c r="GM48" s="517"/>
      <c r="GN48" s="517"/>
      <c r="GO48" s="517"/>
      <c r="GP48" s="517"/>
      <c r="GQ48" s="517"/>
      <c r="GR48" s="517"/>
      <c r="GS48" s="517"/>
      <c r="GT48" s="517"/>
      <c r="GU48" s="517"/>
      <c r="GV48" s="517"/>
      <c r="GW48" s="517"/>
      <c r="GX48" s="517"/>
      <c r="GY48" s="517"/>
      <c r="GZ48" s="517"/>
      <c r="HA48" s="517"/>
      <c r="HB48" s="517"/>
      <c r="HC48" s="517"/>
      <c r="HD48" s="517"/>
      <c r="HE48" s="517"/>
      <c r="HF48" s="517"/>
      <c r="HG48" s="517"/>
      <c r="HH48" s="517"/>
      <c r="HI48" s="517"/>
      <c r="HJ48" s="517"/>
      <c r="HK48" s="517"/>
      <c r="HL48" s="517"/>
      <c r="HM48" s="517"/>
      <c r="HN48" s="517"/>
      <c r="HO48" s="517"/>
      <c r="HP48" s="517"/>
      <c r="HQ48" s="517"/>
      <c r="HR48" s="517"/>
      <c r="HS48" s="517"/>
      <c r="HT48" s="517"/>
      <c r="HU48" s="517"/>
      <c r="HV48" s="517"/>
      <c r="HW48" s="517"/>
      <c r="HX48" s="517"/>
      <c r="HY48" s="517"/>
      <c r="HZ48" s="517"/>
      <c r="IA48" s="517"/>
      <c r="IB48" s="517"/>
      <c r="IC48" s="517"/>
      <c r="ID48" s="517"/>
      <c r="IE48" s="517"/>
      <c r="IF48" s="517"/>
      <c r="IG48" s="517"/>
      <c r="IH48" s="517"/>
      <c r="II48" s="517"/>
      <c r="IJ48" s="517"/>
      <c r="IK48" s="517"/>
      <c r="IL48" s="517"/>
      <c r="IM48" s="517"/>
      <c r="IN48" s="517"/>
      <c r="IO48" s="517"/>
      <c r="IP48" s="517"/>
      <c r="IQ48" s="517"/>
      <c r="IR48" s="517"/>
      <c r="IS48" s="517"/>
      <c r="IT48" s="517"/>
      <c r="IU48" s="517"/>
      <c r="IV48" s="517"/>
    </row>
    <row r="49" spans="1:256" s="36" customFormat="1" ht="16.5" customHeight="1">
      <c r="A49" s="633"/>
      <c r="B49" s="635"/>
      <c r="C49" s="634" t="s">
        <v>628</v>
      </c>
      <c r="D49" s="631">
        <v>5323</v>
      </c>
      <c r="E49" s="518">
        <v>4540000</v>
      </c>
      <c r="F49" s="518">
        <v>4385000</v>
      </c>
      <c r="G49" s="518">
        <f t="shared" si="0"/>
        <v>155000</v>
      </c>
      <c r="H49" s="518" t="str">
        <f t="shared" si="1"/>
        <v> </v>
      </c>
      <c r="I49" s="632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7"/>
      <c r="DH49" s="517"/>
      <c r="DI49" s="517"/>
      <c r="DJ49" s="517"/>
      <c r="DK49" s="517"/>
      <c r="DL49" s="517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7"/>
      <c r="EA49" s="517"/>
      <c r="EB49" s="517"/>
      <c r="EC49" s="517"/>
      <c r="ED49" s="517"/>
      <c r="EE49" s="517"/>
      <c r="EF49" s="517"/>
      <c r="EG49" s="517"/>
      <c r="EH49" s="517"/>
      <c r="EI49" s="517"/>
      <c r="EJ49" s="517"/>
      <c r="EK49" s="517"/>
      <c r="EL49" s="517"/>
      <c r="EM49" s="517"/>
      <c r="EN49" s="517"/>
      <c r="EO49" s="517"/>
      <c r="EP49" s="517"/>
      <c r="EQ49" s="517"/>
      <c r="ER49" s="517"/>
      <c r="ES49" s="517"/>
      <c r="ET49" s="517"/>
      <c r="EU49" s="517"/>
      <c r="EV49" s="517"/>
      <c r="EW49" s="517"/>
      <c r="EX49" s="517"/>
      <c r="EY49" s="517"/>
      <c r="EZ49" s="517"/>
      <c r="FA49" s="517"/>
      <c r="FB49" s="517"/>
      <c r="FC49" s="517"/>
      <c r="FD49" s="517"/>
      <c r="FE49" s="517"/>
      <c r="FF49" s="517"/>
      <c r="FG49" s="517"/>
      <c r="FH49" s="517"/>
      <c r="FI49" s="517"/>
      <c r="FJ49" s="517"/>
      <c r="FK49" s="517"/>
      <c r="FL49" s="517"/>
      <c r="FM49" s="517"/>
      <c r="FN49" s="517"/>
      <c r="FO49" s="517"/>
      <c r="FP49" s="517"/>
      <c r="FQ49" s="517"/>
      <c r="FR49" s="517"/>
      <c r="FS49" s="517"/>
      <c r="FT49" s="517"/>
      <c r="FU49" s="517"/>
      <c r="FV49" s="517"/>
      <c r="FW49" s="517"/>
      <c r="FX49" s="517"/>
      <c r="FY49" s="517"/>
      <c r="FZ49" s="517"/>
      <c r="GA49" s="517"/>
      <c r="GB49" s="517"/>
      <c r="GC49" s="517"/>
      <c r="GD49" s="517"/>
      <c r="GE49" s="517"/>
      <c r="GF49" s="517"/>
      <c r="GG49" s="517"/>
      <c r="GH49" s="517"/>
      <c r="GI49" s="517"/>
      <c r="GJ49" s="517"/>
      <c r="GK49" s="517"/>
      <c r="GL49" s="517"/>
      <c r="GM49" s="517"/>
      <c r="GN49" s="517"/>
      <c r="GO49" s="517"/>
      <c r="GP49" s="517"/>
      <c r="GQ49" s="517"/>
      <c r="GR49" s="517"/>
      <c r="GS49" s="517"/>
      <c r="GT49" s="517"/>
      <c r="GU49" s="517"/>
      <c r="GV49" s="517"/>
      <c r="GW49" s="517"/>
      <c r="GX49" s="517"/>
      <c r="GY49" s="517"/>
      <c r="GZ49" s="517"/>
      <c r="HA49" s="517"/>
      <c r="HB49" s="517"/>
      <c r="HC49" s="517"/>
      <c r="HD49" s="517"/>
      <c r="HE49" s="517"/>
      <c r="HF49" s="517"/>
      <c r="HG49" s="517"/>
      <c r="HH49" s="517"/>
      <c r="HI49" s="517"/>
      <c r="HJ49" s="517"/>
      <c r="HK49" s="517"/>
      <c r="HL49" s="517"/>
      <c r="HM49" s="517"/>
      <c r="HN49" s="517"/>
      <c r="HO49" s="517"/>
      <c r="HP49" s="517"/>
      <c r="HQ49" s="517"/>
      <c r="HR49" s="517"/>
      <c r="HS49" s="517"/>
      <c r="HT49" s="517"/>
      <c r="HU49" s="517"/>
      <c r="HV49" s="517"/>
      <c r="HW49" s="517"/>
      <c r="HX49" s="517"/>
      <c r="HY49" s="517"/>
      <c r="HZ49" s="517"/>
      <c r="IA49" s="517"/>
      <c r="IB49" s="517"/>
      <c r="IC49" s="517"/>
      <c r="ID49" s="517"/>
      <c r="IE49" s="517"/>
      <c r="IF49" s="517"/>
      <c r="IG49" s="517"/>
      <c r="IH49" s="517"/>
      <c r="II49" s="517"/>
      <c r="IJ49" s="517"/>
      <c r="IK49" s="517"/>
      <c r="IL49" s="517"/>
      <c r="IM49" s="517"/>
      <c r="IN49" s="517"/>
      <c r="IO49" s="517"/>
      <c r="IP49" s="517"/>
      <c r="IQ49" s="517"/>
      <c r="IR49" s="517"/>
      <c r="IS49" s="517"/>
      <c r="IT49" s="517"/>
      <c r="IU49" s="517"/>
      <c r="IV49" s="517"/>
    </row>
    <row r="50" spans="1:256" s="36" customFormat="1" ht="16.5" customHeight="1">
      <c r="A50" s="633"/>
      <c r="B50" s="635"/>
      <c r="C50" s="631" t="s">
        <v>632</v>
      </c>
      <c r="D50" s="631">
        <v>5324</v>
      </c>
      <c r="E50" s="518">
        <v>557156</v>
      </c>
      <c r="F50" s="518">
        <v>533117</v>
      </c>
      <c r="G50" s="518">
        <f t="shared" si="0"/>
        <v>24039</v>
      </c>
      <c r="H50" s="518" t="str">
        <f t="shared" si="1"/>
        <v> </v>
      </c>
      <c r="I50" s="632" t="s">
        <v>1064</v>
      </c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7"/>
      <c r="BH50" s="517"/>
      <c r="BI50" s="517"/>
      <c r="BJ50" s="517"/>
      <c r="BK50" s="517"/>
      <c r="BL50" s="517"/>
      <c r="BM50" s="517"/>
      <c r="BN50" s="517"/>
      <c r="BO50" s="517"/>
      <c r="BP50" s="517"/>
      <c r="BQ50" s="517"/>
      <c r="BR50" s="517"/>
      <c r="BS50" s="517"/>
      <c r="BT50" s="517"/>
      <c r="BU50" s="517"/>
      <c r="BV50" s="517"/>
      <c r="BW50" s="517"/>
      <c r="BX50" s="517"/>
      <c r="BY50" s="517"/>
      <c r="BZ50" s="517"/>
      <c r="CA50" s="517"/>
      <c r="CB50" s="517"/>
      <c r="CC50" s="517"/>
      <c r="CD50" s="517"/>
      <c r="CE50" s="517"/>
      <c r="CF50" s="517"/>
      <c r="CG50" s="517"/>
      <c r="CH50" s="517"/>
      <c r="CI50" s="517"/>
      <c r="CJ50" s="517"/>
      <c r="CK50" s="517"/>
      <c r="CL50" s="517"/>
      <c r="CM50" s="517"/>
      <c r="CN50" s="517"/>
      <c r="CO50" s="517"/>
      <c r="CP50" s="517"/>
      <c r="CQ50" s="517"/>
      <c r="CR50" s="517"/>
      <c r="CS50" s="517"/>
      <c r="CT50" s="517"/>
      <c r="CU50" s="517"/>
      <c r="CV50" s="517"/>
      <c r="CW50" s="517"/>
      <c r="CX50" s="517"/>
      <c r="CY50" s="517"/>
      <c r="CZ50" s="517"/>
      <c r="DA50" s="517"/>
      <c r="DB50" s="517"/>
      <c r="DC50" s="517"/>
      <c r="DD50" s="517"/>
      <c r="DE50" s="517"/>
      <c r="DF50" s="517"/>
      <c r="DG50" s="517"/>
      <c r="DH50" s="517"/>
      <c r="DI50" s="517"/>
      <c r="DJ50" s="517"/>
      <c r="DK50" s="517"/>
      <c r="DL50" s="517"/>
      <c r="DM50" s="517"/>
      <c r="DN50" s="517"/>
      <c r="DO50" s="517"/>
      <c r="DP50" s="517"/>
      <c r="DQ50" s="517"/>
      <c r="DR50" s="517"/>
      <c r="DS50" s="517"/>
      <c r="DT50" s="517"/>
      <c r="DU50" s="517"/>
      <c r="DV50" s="517"/>
      <c r="DW50" s="517"/>
      <c r="DX50" s="517"/>
      <c r="DY50" s="517"/>
      <c r="DZ50" s="517"/>
      <c r="EA50" s="517"/>
      <c r="EB50" s="517"/>
      <c r="EC50" s="517"/>
      <c r="ED50" s="517"/>
      <c r="EE50" s="517"/>
      <c r="EF50" s="517"/>
      <c r="EG50" s="517"/>
      <c r="EH50" s="517"/>
      <c r="EI50" s="517"/>
      <c r="EJ50" s="517"/>
      <c r="EK50" s="517"/>
      <c r="EL50" s="517"/>
      <c r="EM50" s="517"/>
      <c r="EN50" s="517"/>
      <c r="EO50" s="517"/>
      <c r="EP50" s="517"/>
      <c r="EQ50" s="517"/>
      <c r="ER50" s="517"/>
      <c r="ES50" s="517"/>
      <c r="ET50" s="517"/>
      <c r="EU50" s="517"/>
      <c r="EV50" s="517"/>
      <c r="EW50" s="517"/>
      <c r="EX50" s="517"/>
      <c r="EY50" s="517"/>
      <c r="EZ50" s="517"/>
      <c r="FA50" s="517"/>
      <c r="FB50" s="517"/>
      <c r="FC50" s="517"/>
      <c r="FD50" s="517"/>
      <c r="FE50" s="517"/>
      <c r="FF50" s="517"/>
      <c r="FG50" s="517"/>
      <c r="FH50" s="517"/>
      <c r="FI50" s="517"/>
      <c r="FJ50" s="517"/>
      <c r="FK50" s="517"/>
      <c r="FL50" s="517"/>
      <c r="FM50" s="517"/>
      <c r="FN50" s="517"/>
      <c r="FO50" s="517"/>
      <c r="FP50" s="517"/>
      <c r="FQ50" s="517"/>
      <c r="FR50" s="517"/>
      <c r="FS50" s="517"/>
      <c r="FT50" s="517"/>
      <c r="FU50" s="517"/>
      <c r="FV50" s="517"/>
      <c r="FW50" s="517"/>
      <c r="FX50" s="517"/>
      <c r="FY50" s="517"/>
      <c r="FZ50" s="517"/>
      <c r="GA50" s="517"/>
      <c r="GB50" s="517"/>
      <c r="GC50" s="517"/>
      <c r="GD50" s="517"/>
      <c r="GE50" s="517"/>
      <c r="GF50" s="517"/>
      <c r="GG50" s="517"/>
      <c r="GH50" s="517"/>
      <c r="GI50" s="517"/>
      <c r="GJ50" s="517"/>
      <c r="GK50" s="517"/>
      <c r="GL50" s="517"/>
      <c r="GM50" s="517"/>
      <c r="GN50" s="517"/>
      <c r="GO50" s="517"/>
      <c r="GP50" s="517"/>
      <c r="GQ50" s="517"/>
      <c r="GR50" s="517"/>
      <c r="GS50" s="517"/>
      <c r="GT50" s="517"/>
      <c r="GU50" s="517"/>
      <c r="GV50" s="517"/>
      <c r="GW50" s="517"/>
      <c r="GX50" s="517"/>
      <c r="GY50" s="517"/>
      <c r="GZ50" s="517"/>
      <c r="HA50" s="517"/>
      <c r="HB50" s="517"/>
      <c r="HC50" s="517"/>
      <c r="HD50" s="517"/>
      <c r="HE50" s="517"/>
      <c r="HF50" s="517"/>
      <c r="HG50" s="517"/>
      <c r="HH50" s="517"/>
      <c r="HI50" s="517"/>
      <c r="HJ50" s="517"/>
      <c r="HK50" s="517"/>
      <c r="HL50" s="517"/>
      <c r="HM50" s="517"/>
      <c r="HN50" s="517"/>
      <c r="HO50" s="517"/>
      <c r="HP50" s="517"/>
      <c r="HQ50" s="517"/>
      <c r="HR50" s="517"/>
      <c r="HS50" s="517"/>
      <c r="HT50" s="517"/>
      <c r="HU50" s="517"/>
      <c r="HV50" s="517"/>
      <c r="HW50" s="517"/>
      <c r="HX50" s="517"/>
      <c r="HY50" s="517"/>
      <c r="HZ50" s="517"/>
      <c r="IA50" s="517"/>
      <c r="IB50" s="517"/>
      <c r="IC50" s="517"/>
      <c r="ID50" s="517"/>
      <c r="IE50" s="517"/>
      <c r="IF50" s="517"/>
      <c r="IG50" s="517"/>
      <c r="IH50" s="517"/>
      <c r="II50" s="517"/>
      <c r="IJ50" s="517"/>
      <c r="IK50" s="517"/>
      <c r="IL50" s="517"/>
      <c r="IM50" s="517"/>
      <c r="IN50" s="517"/>
      <c r="IO50" s="517"/>
      <c r="IP50" s="517"/>
      <c r="IQ50" s="517"/>
      <c r="IR50" s="517"/>
      <c r="IS50" s="517"/>
      <c r="IT50" s="517"/>
      <c r="IU50" s="517"/>
      <c r="IV50" s="517"/>
    </row>
    <row r="51" spans="1:256" s="36" customFormat="1" ht="16.5" customHeight="1">
      <c r="A51" s="633"/>
      <c r="B51" s="635"/>
      <c r="C51" s="631" t="s">
        <v>648</v>
      </c>
      <c r="D51" s="631">
        <v>5325</v>
      </c>
      <c r="E51" s="518">
        <v>799302</v>
      </c>
      <c r="F51" s="518">
        <v>778905</v>
      </c>
      <c r="G51" s="518">
        <f t="shared" si="0"/>
        <v>20397</v>
      </c>
      <c r="H51" s="518" t="str">
        <f t="shared" si="1"/>
        <v> </v>
      </c>
      <c r="I51" s="632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517"/>
      <c r="BH51" s="517"/>
      <c r="BI51" s="517"/>
      <c r="BJ51" s="517"/>
      <c r="BK51" s="517"/>
      <c r="BL51" s="517"/>
      <c r="BM51" s="517"/>
      <c r="BN51" s="517"/>
      <c r="BO51" s="517"/>
      <c r="BP51" s="517"/>
      <c r="BQ51" s="517"/>
      <c r="BR51" s="517"/>
      <c r="BS51" s="517"/>
      <c r="BT51" s="517"/>
      <c r="BU51" s="517"/>
      <c r="BV51" s="517"/>
      <c r="BW51" s="517"/>
      <c r="BX51" s="517"/>
      <c r="BY51" s="517"/>
      <c r="BZ51" s="517"/>
      <c r="CA51" s="517"/>
      <c r="CB51" s="517"/>
      <c r="CC51" s="517"/>
      <c r="CD51" s="517"/>
      <c r="CE51" s="517"/>
      <c r="CF51" s="517"/>
      <c r="CG51" s="517"/>
      <c r="CH51" s="517"/>
      <c r="CI51" s="517"/>
      <c r="CJ51" s="517"/>
      <c r="CK51" s="517"/>
      <c r="CL51" s="517"/>
      <c r="CM51" s="517"/>
      <c r="CN51" s="517"/>
      <c r="CO51" s="517"/>
      <c r="CP51" s="517"/>
      <c r="CQ51" s="517"/>
      <c r="CR51" s="517"/>
      <c r="CS51" s="517"/>
      <c r="CT51" s="517"/>
      <c r="CU51" s="517"/>
      <c r="CV51" s="517"/>
      <c r="CW51" s="517"/>
      <c r="CX51" s="517"/>
      <c r="CY51" s="517"/>
      <c r="CZ51" s="517"/>
      <c r="DA51" s="517"/>
      <c r="DB51" s="517"/>
      <c r="DC51" s="517"/>
      <c r="DD51" s="517"/>
      <c r="DE51" s="517"/>
      <c r="DF51" s="517"/>
      <c r="DG51" s="517"/>
      <c r="DH51" s="517"/>
      <c r="DI51" s="517"/>
      <c r="DJ51" s="517"/>
      <c r="DK51" s="517"/>
      <c r="DL51" s="517"/>
      <c r="DM51" s="517"/>
      <c r="DN51" s="517"/>
      <c r="DO51" s="517"/>
      <c r="DP51" s="517"/>
      <c r="DQ51" s="517"/>
      <c r="DR51" s="517"/>
      <c r="DS51" s="517"/>
      <c r="DT51" s="517"/>
      <c r="DU51" s="517"/>
      <c r="DV51" s="517"/>
      <c r="DW51" s="517"/>
      <c r="DX51" s="517"/>
      <c r="DY51" s="517"/>
      <c r="DZ51" s="517"/>
      <c r="EA51" s="517"/>
      <c r="EB51" s="517"/>
      <c r="EC51" s="517"/>
      <c r="ED51" s="517"/>
      <c r="EE51" s="517"/>
      <c r="EF51" s="517"/>
      <c r="EG51" s="517"/>
      <c r="EH51" s="517"/>
      <c r="EI51" s="517"/>
      <c r="EJ51" s="517"/>
      <c r="EK51" s="517"/>
      <c r="EL51" s="517"/>
      <c r="EM51" s="517"/>
      <c r="EN51" s="517"/>
      <c r="EO51" s="517"/>
      <c r="EP51" s="517"/>
      <c r="EQ51" s="517"/>
      <c r="ER51" s="517"/>
      <c r="ES51" s="517"/>
      <c r="ET51" s="517"/>
      <c r="EU51" s="517"/>
      <c r="EV51" s="517"/>
      <c r="EW51" s="517"/>
      <c r="EX51" s="517"/>
      <c r="EY51" s="517"/>
      <c r="EZ51" s="517"/>
      <c r="FA51" s="517"/>
      <c r="FB51" s="517"/>
      <c r="FC51" s="517"/>
      <c r="FD51" s="517"/>
      <c r="FE51" s="517"/>
      <c r="FF51" s="517"/>
      <c r="FG51" s="517"/>
      <c r="FH51" s="517"/>
      <c r="FI51" s="517"/>
      <c r="FJ51" s="517"/>
      <c r="FK51" s="517"/>
      <c r="FL51" s="517"/>
      <c r="FM51" s="517"/>
      <c r="FN51" s="517"/>
      <c r="FO51" s="517"/>
      <c r="FP51" s="517"/>
      <c r="FQ51" s="517"/>
      <c r="FR51" s="517"/>
      <c r="FS51" s="517"/>
      <c r="FT51" s="517"/>
      <c r="FU51" s="517"/>
      <c r="FV51" s="517"/>
      <c r="FW51" s="517"/>
      <c r="FX51" s="517"/>
      <c r="FY51" s="517"/>
      <c r="FZ51" s="517"/>
      <c r="GA51" s="517"/>
      <c r="GB51" s="517"/>
      <c r="GC51" s="517"/>
      <c r="GD51" s="517"/>
      <c r="GE51" s="517"/>
      <c r="GF51" s="517"/>
      <c r="GG51" s="517"/>
      <c r="GH51" s="517"/>
      <c r="GI51" s="517"/>
      <c r="GJ51" s="517"/>
      <c r="GK51" s="517"/>
      <c r="GL51" s="517"/>
      <c r="GM51" s="517"/>
      <c r="GN51" s="517"/>
      <c r="GO51" s="517"/>
      <c r="GP51" s="517"/>
      <c r="GQ51" s="517"/>
      <c r="GR51" s="517"/>
      <c r="GS51" s="517"/>
      <c r="GT51" s="517"/>
      <c r="GU51" s="517"/>
      <c r="GV51" s="517"/>
      <c r="GW51" s="517"/>
      <c r="GX51" s="517"/>
      <c r="GY51" s="517"/>
      <c r="GZ51" s="517"/>
      <c r="HA51" s="517"/>
      <c r="HB51" s="517"/>
      <c r="HC51" s="517"/>
      <c r="HD51" s="517"/>
      <c r="HE51" s="517"/>
      <c r="HF51" s="517"/>
      <c r="HG51" s="517"/>
      <c r="HH51" s="517"/>
      <c r="HI51" s="517"/>
      <c r="HJ51" s="517"/>
      <c r="HK51" s="517"/>
      <c r="HL51" s="517"/>
      <c r="HM51" s="517"/>
      <c r="HN51" s="517"/>
      <c r="HO51" s="517"/>
      <c r="HP51" s="517"/>
      <c r="HQ51" s="517"/>
      <c r="HR51" s="517"/>
      <c r="HS51" s="517"/>
      <c r="HT51" s="517"/>
      <c r="HU51" s="517"/>
      <c r="HV51" s="517"/>
      <c r="HW51" s="517"/>
      <c r="HX51" s="517"/>
      <c r="HY51" s="517"/>
      <c r="HZ51" s="517"/>
      <c r="IA51" s="517"/>
      <c r="IB51" s="517"/>
      <c r="IC51" s="517"/>
      <c r="ID51" s="517"/>
      <c r="IE51" s="517"/>
      <c r="IF51" s="517"/>
      <c r="IG51" s="517"/>
      <c r="IH51" s="517"/>
      <c r="II51" s="517"/>
      <c r="IJ51" s="517"/>
      <c r="IK51" s="517"/>
      <c r="IL51" s="517"/>
      <c r="IM51" s="517"/>
      <c r="IN51" s="517"/>
      <c r="IO51" s="517"/>
      <c r="IP51" s="517"/>
      <c r="IQ51" s="517"/>
      <c r="IR51" s="517"/>
      <c r="IS51" s="517"/>
      <c r="IT51" s="517"/>
      <c r="IU51" s="517"/>
      <c r="IV51" s="517"/>
    </row>
    <row r="52" spans="1:256" s="36" customFormat="1" ht="16.5" customHeight="1">
      <c r="A52" s="633"/>
      <c r="B52" s="635"/>
      <c r="C52" s="631" t="s">
        <v>649</v>
      </c>
      <c r="D52" s="631">
        <v>5326</v>
      </c>
      <c r="E52" s="518">
        <v>159806</v>
      </c>
      <c r="F52" s="518">
        <v>138472</v>
      </c>
      <c r="G52" s="518">
        <f t="shared" si="0"/>
        <v>21334</v>
      </c>
      <c r="H52" s="518" t="str">
        <f t="shared" si="1"/>
        <v> </v>
      </c>
      <c r="I52" s="632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517"/>
      <c r="BE52" s="517"/>
      <c r="BF52" s="517"/>
      <c r="BG52" s="517"/>
      <c r="BH52" s="517"/>
      <c r="BI52" s="517"/>
      <c r="BJ52" s="517"/>
      <c r="BK52" s="517"/>
      <c r="BL52" s="517"/>
      <c r="BM52" s="517"/>
      <c r="BN52" s="517"/>
      <c r="BO52" s="517"/>
      <c r="BP52" s="517"/>
      <c r="BQ52" s="517"/>
      <c r="BR52" s="517"/>
      <c r="BS52" s="517"/>
      <c r="BT52" s="517"/>
      <c r="BU52" s="517"/>
      <c r="BV52" s="517"/>
      <c r="BW52" s="517"/>
      <c r="BX52" s="517"/>
      <c r="BY52" s="517"/>
      <c r="BZ52" s="517"/>
      <c r="CA52" s="517"/>
      <c r="CB52" s="517"/>
      <c r="CC52" s="517"/>
      <c r="CD52" s="517"/>
      <c r="CE52" s="517"/>
      <c r="CF52" s="517"/>
      <c r="CG52" s="517"/>
      <c r="CH52" s="517"/>
      <c r="CI52" s="517"/>
      <c r="CJ52" s="517"/>
      <c r="CK52" s="517"/>
      <c r="CL52" s="517"/>
      <c r="CM52" s="517"/>
      <c r="CN52" s="517"/>
      <c r="CO52" s="517"/>
      <c r="CP52" s="517"/>
      <c r="CQ52" s="517"/>
      <c r="CR52" s="517"/>
      <c r="CS52" s="517"/>
      <c r="CT52" s="517"/>
      <c r="CU52" s="517"/>
      <c r="CV52" s="517"/>
      <c r="CW52" s="517"/>
      <c r="CX52" s="517"/>
      <c r="CY52" s="517"/>
      <c r="CZ52" s="517"/>
      <c r="DA52" s="517"/>
      <c r="DB52" s="517"/>
      <c r="DC52" s="517"/>
      <c r="DD52" s="517"/>
      <c r="DE52" s="517"/>
      <c r="DF52" s="517"/>
      <c r="DG52" s="517"/>
      <c r="DH52" s="517"/>
      <c r="DI52" s="517"/>
      <c r="DJ52" s="517"/>
      <c r="DK52" s="517"/>
      <c r="DL52" s="517"/>
      <c r="DM52" s="517"/>
      <c r="DN52" s="517"/>
      <c r="DO52" s="517"/>
      <c r="DP52" s="517"/>
      <c r="DQ52" s="517"/>
      <c r="DR52" s="517"/>
      <c r="DS52" s="517"/>
      <c r="DT52" s="517"/>
      <c r="DU52" s="517"/>
      <c r="DV52" s="517"/>
      <c r="DW52" s="517"/>
      <c r="DX52" s="517"/>
      <c r="DY52" s="517"/>
      <c r="DZ52" s="517"/>
      <c r="EA52" s="517"/>
      <c r="EB52" s="517"/>
      <c r="EC52" s="517"/>
      <c r="ED52" s="517"/>
      <c r="EE52" s="517"/>
      <c r="EF52" s="517"/>
      <c r="EG52" s="517"/>
      <c r="EH52" s="517"/>
      <c r="EI52" s="517"/>
      <c r="EJ52" s="517"/>
      <c r="EK52" s="517"/>
      <c r="EL52" s="517"/>
      <c r="EM52" s="517"/>
      <c r="EN52" s="517"/>
      <c r="EO52" s="517"/>
      <c r="EP52" s="517"/>
      <c r="EQ52" s="517"/>
      <c r="ER52" s="517"/>
      <c r="ES52" s="517"/>
      <c r="ET52" s="517"/>
      <c r="EU52" s="517"/>
      <c r="EV52" s="517"/>
      <c r="EW52" s="517"/>
      <c r="EX52" s="517"/>
      <c r="EY52" s="517"/>
      <c r="EZ52" s="517"/>
      <c r="FA52" s="517"/>
      <c r="FB52" s="517"/>
      <c r="FC52" s="517"/>
      <c r="FD52" s="517"/>
      <c r="FE52" s="517"/>
      <c r="FF52" s="517"/>
      <c r="FG52" s="517"/>
      <c r="FH52" s="517"/>
      <c r="FI52" s="517"/>
      <c r="FJ52" s="517"/>
      <c r="FK52" s="517"/>
      <c r="FL52" s="517"/>
      <c r="FM52" s="517"/>
      <c r="FN52" s="517"/>
      <c r="FO52" s="517"/>
      <c r="FP52" s="517"/>
      <c r="FQ52" s="517"/>
      <c r="FR52" s="517"/>
      <c r="FS52" s="517"/>
      <c r="FT52" s="517"/>
      <c r="FU52" s="517"/>
      <c r="FV52" s="517"/>
      <c r="FW52" s="517"/>
      <c r="FX52" s="517"/>
      <c r="FY52" s="517"/>
      <c r="FZ52" s="517"/>
      <c r="GA52" s="517"/>
      <c r="GB52" s="517"/>
      <c r="GC52" s="517"/>
      <c r="GD52" s="517"/>
      <c r="GE52" s="517"/>
      <c r="GF52" s="517"/>
      <c r="GG52" s="517"/>
      <c r="GH52" s="517"/>
      <c r="GI52" s="517"/>
      <c r="GJ52" s="517"/>
      <c r="GK52" s="517"/>
      <c r="GL52" s="517"/>
      <c r="GM52" s="517"/>
      <c r="GN52" s="517"/>
      <c r="GO52" s="517"/>
      <c r="GP52" s="517"/>
      <c r="GQ52" s="517"/>
      <c r="GR52" s="517"/>
      <c r="GS52" s="517"/>
      <c r="GT52" s="517"/>
      <c r="GU52" s="517"/>
      <c r="GV52" s="517"/>
      <c r="GW52" s="517"/>
      <c r="GX52" s="517"/>
      <c r="GY52" s="517"/>
      <c r="GZ52" s="517"/>
      <c r="HA52" s="517"/>
      <c r="HB52" s="517"/>
      <c r="HC52" s="517"/>
      <c r="HD52" s="517"/>
      <c r="HE52" s="517"/>
      <c r="HF52" s="517"/>
      <c r="HG52" s="517"/>
      <c r="HH52" s="517"/>
      <c r="HI52" s="517"/>
      <c r="HJ52" s="517"/>
      <c r="HK52" s="517"/>
      <c r="HL52" s="517"/>
      <c r="HM52" s="517"/>
      <c r="HN52" s="517"/>
      <c r="HO52" s="517"/>
      <c r="HP52" s="517"/>
      <c r="HQ52" s="517"/>
      <c r="HR52" s="517"/>
      <c r="HS52" s="517"/>
      <c r="HT52" s="517"/>
      <c r="HU52" s="517"/>
      <c r="HV52" s="517"/>
      <c r="HW52" s="517"/>
      <c r="HX52" s="517"/>
      <c r="HY52" s="517"/>
      <c r="HZ52" s="517"/>
      <c r="IA52" s="517"/>
      <c r="IB52" s="517"/>
      <c r="IC52" s="517"/>
      <c r="ID52" s="517"/>
      <c r="IE52" s="517"/>
      <c r="IF52" s="517"/>
      <c r="IG52" s="517"/>
      <c r="IH52" s="517"/>
      <c r="II52" s="517"/>
      <c r="IJ52" s="517"/>
      <c r="IK52" s="517"/>
      <c r="IL52" s="517"/>
      <c r="IM52" s="517"/>
      <c r="IN52" s="517"/>
      <c r="IO52" s="517"/>
      <c r="IP52" s="517"/>
      <c r="IQ52" s="517"/>
      <c r="IR52" s="517"/>
      <c r="IS52" s="517"/>
      <c r="IT52" s="517"/>
      <c r="IU52" s="517"/>
      <c r="IV52" s="517"/>
    </row>
    <row r="53" spans="1:256" s="36" customFormat="1" ht="16.5" customHeight="1">
      <c r="A53" s="633"/>
      <c r="B53" s="635"/>
      <c r="C53" s="631" t="s">
        <v>650</v>
      </c>
      <c r="D53" s="631">
        <v>5327</v>
      </c>
      <c r="E53" s="518">
        <v>188216</v>
      </c>
      <c r="F53" s="518">
        <v>183475</v>
      </c>
      <c r="G53" s="518">
        <f t="shared" si="0"/>
        <v>4741</v>
      </c>
      <c r="H53" s="518" t="str">
        <f t="shared" si="1"/>
        <v> </v>
      </c>
      <c r="I53" s="632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517"/>
      <c r="BE53" s="517"/>
      <c r="BF53" s="517"/>
      <c r="BG53" s="517"/>
      <c r="BH53" s="517"/>
      <c r="BI53" s="517"/>
      <c r="BJ53" s="517"/>
      <c r="BK53" s="517"/>
      <c r="BL53" s="517"/>
      <c r="BM53" s="517"/>
      <c r="BN53" s="517"/>
      <c r="BO53" s="517"/>
      <c r="BP53" s="517"/>
      <c r="BQ53" s="517"/>
      <c r="BR53" s="517"/>
      <c r="BS53" s="517"/>
      <c r="BT53" s="517"/>
      <c r="BU53" s="517"/>
      <c r="BV53" s="517"/>
      <c r="BW53" s="517"/>
      <c r="BX53" s="517"/>
      <c r="BY53" s="517"/>
      <c r="BZ53" s="517"/>
      <c r="CA53" s="517"/>
      <c r="CB53" s="517"/>
      <c r="CC53" s="517"/>
      <c r="CD53" s="517"/>
      <c r="CE53" s="517"/>
      <c r="CF53" s="517"/>
      <c r="CG53" s="517"/>
      <c r="CH53" s="517"/>
      <c r="CI53" s="517"/>
      <c r="CJ53" s="517"/>
      <c r="CK53" s="517"/>
      <c r="CL53" s="517"/>
      <c r="CM53" s="517"/>
      <c r="CN53" s="517"/>
      <c r="CO53" s="517"/>
      <c r="CP53" s="517"/>
      <c r="CQ53" s="517"/>
      <c r="CR53" s="517"/>
      <c r="CS53" s="517"/>
      <c r="CT53" s="517"/>
      <c r="CU53" s="517"/>
      <c r="CV53" s="517"/>
      <c r="CW53" s="517"/>
      <c r="CX53" s="517"/>
      <c r="CY53" s="517"/>
      <c r="CZ53" s="517"/>
      <c r="DA53" s="517"/>
      <c r="DB53" s="517"/>
      <c r="DC53" s="517"/>
      <c r="DD53" s="517"/>
      <c r="DE53" s="517"/>
      <c r="DF53" s="517"/>
      <c r="DG53" s="517"/>
      <c r="DH53" s="517"/>
      <c r="DI53" s="517"/>
      <c r="DJ53" s="517"/>
      <c r="DK53" s="517"/>
      <c r="DL53" s="517"/>
      <c r="DM53" s="517"/>
      <c r="DN53" s="517"/>
      <c r="DO53" s="517"/>
      <c r="DP53" s="517"/>
      <c r="DQ53" s="517"/>
      <c r="DR53" s="517"/>
      <c r="DS53" s="517"/>
      <c r="DT53" s="517"/>
      <c r="DU53" s="517"/>
      <c r="DV53" s="517"/>
      <c r="DW53" s="517"/>
      <c r="DX53" s="517"/>
      <c r="DY53" s="517"/>
      <c r="DZ53" s="517"/>
      <c r="EA53" s="517"/>
      <c r="EB53" s="517"/>
      <c r="EC53" s="517"/>
      <c r="ED53" s="517"/>
      <c r="EE53" s="517"/>
      <c r="EF53" s="517"/>
      <c r="EG53" s="517"/>
      <c r="EH53" s="517"/>
      <c r="EI53" s="517"/>
      <c r="EJ53" s="517"/>
      <c r="EK53" s="517"/>
      <c r="EL53" s="517"/>
      <c r="EM53" s="517"/>
      <c r="EN53" s="517"/>
      <c r="EO53" s="517"/>
      <c r="EP53" s="517"/>
      <c r="EQ53" s="517"/>
      <c r="ER53" s="517"/>
      <c r="ES53" s="517"/>
      <c r="ET53" s="517"/>
      <c r="EU53" s="517"/>
      <c r="EV53" s="517"/>
      <c r="EW53" s="517"/>
      <c r="EX53" s="517"/>
      <c r="EY53" s="517"/>
      <c r="EZ53" s="517"/>
      <c r="FA53" s="517"/>
      <c r="FB53" s="517"/>
      <c r="FC53" s="517"/>
      <c r="FD53" s="517"/>
      <c r="FE53" s="517"/>
      <c r="FF53" s="517"/>
      <c r="FG53" s="517"/>
      <c r="FH53" s="517"/>
      <c r="FI53" s="517"/>
      <c r="FJ53" s="517"/>
      <c r="FK53" s="517"/>
      <c r="FL53" s="517"/>
      <c r="FM53" s="517"/>
      <c r="FN53" s="517"/>
      <c r="FO53" s="517"/>
      <c r="FP53" s="517"/>
      <c r="FQ53" s="517"/>
      <c r="FR53" s="517"/>
      <c r="FS53" s="517"/>
      <c r="FT53" s="517"/>
      <c r="FU53" s="517"/>
      <c r="FV53" s="517"/>
      <c r="FW53" s="517"/>
      <c r="FX53" s="517"/>
      <c r="FY53" s="517"/>
      <c r="FZ53" s="517"/>
      <c r="GA53" s="517"/>
      <c r="GB53" s="517"/>
      <c r="GC53" s="517"/>
      <c r="GD53" s="517"/>
      <c r="GE53" s="517"/>
      <c r="GF53" s="517"/>
      <c r="GG53" s="517"/>
      <c r="GH53" s="517"/>
      <c r="GI53" s="517"/>
      <c r="GJ53" s="517"/>
      <c r="GK53" s="517"/>
      <c r="GL53" s="517"/>
      <c r="GM53" s="517"/>
      <c r="GN53" s="517"/>
      <c r="GO53" s="517"/>
      <c r="GP53" s="517"/>
      <c r="GQ53" s="517"/>
      <c r="GR53" s="517"/>
      <c r="GS53" s="517"/>
      <c r="GT53" s="517"/>
      <c r="GU53" s="517"/>
      <c r="GV53" s="517"/>
      <c r="GW53" s="517"/>
      <c r="GX53" s="517"/>
      <c r="GY53" s="517"/>
      <c r="GZ53" s="517"/>
      <c r="HA53" s="517"/>
      <c r="HB53" s="517"/>
      <c r="HC53" s="517"/>
      <c r="HD53" s="517"/>
      <c r="HE53" s="517"/>
      <c r="HF53" s="517"/>
      <c r="HG53" s="517"/>
      <c r="HH53" s="517"/>
      <c r="HI53" s="517"/>
      <c r="HJ53" s="517"/>
      <c r="HK53" s="517"/>
      <c r="HL53" s="517"/>
      <c r="HM53" s="517"/>
      <c r="HN53" s="517"/>
      <c r="HO53" s="517"/>
      <c r="HP53" s="517"/>
      <c r="HQ53" s="517"/>
      <c r="HR53" s="517"/>
      <c r="HS53" s="517"/>
      <c r="HT53" s="517"/>
      <c r="HU53" s="517"/>
      <c r="HV53" s="517"/>
      <c r="HW53" s="517"/>
      <c r="HX53" s="517"/>
      <c r="HY53" s="517"/>
      <c r="HZ53" s="517"/>
      <c r="IA53" s="517"/>
      <c r="IB53" s="517"/>
      <c r="IC53" s="517"/>
      <c r="ID53" s="517"/>
      <c r="IE53" s="517"/>
      <c r="IF53" s="517"/>
      <c r="IG53" s="517"/>
      <c r="IH53" s="517"/>
      <c r="II53" s="517"/>
      <c r="IJ53" s="517"/>
      <c r="IK53" s="517"/>
      <c r="IL53" s="517"/>
      <c r="IM53" s="517"/>
      <c r="IN53" s="517"/>
      <c r="IO53" s="517"/>
      <c r="IP53" s="517"/>
      <c r="IQ53" s="517"/>
      <c r="IR53" s="517"/>
      <c r="IS53" s="517"/>
      <c r="IT53" s="517"/>
      <c r="IU53" s="517"/>
      <c r="IV53" s="517"/>
    </row>
    <row r="54" spans="1:256" s="36" customFormat="1" ht="16.5" customHeight="1">
      <c r="A54" s="633"/>
      <c r="B54" s="635"/>
      <c r="C54" s="631" t="s">
        <v>651</v>
      </c>
      <c r="D54" s="631">
        <v>5328</v>
      </c>
      <c r="E54" s="518">
        <v>1479689</v>
      </c>
      <c r="F54" s="518">
        <v>1442417</v>
      </c>
      <c r="G54" s="518">
        <f t="shared" si="0"/>
        <v>37272</v>
      </c>
      <c r="H54" s="518" t="str">
        <f t="shared" si="1"/>
        <v> </v>
      </c>
      <c r="I54" s="632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7"/>
      <c r="BH54" s="517"/>
      <c r="BI54" s="517"/>
      <c r="BJ54" s="517"/>
      <c r="BK54" s="517"/>
      <c r="BL54" s="517"/>
      <c r="BM54" s="517"/>
      <c r="BN54" s="517"/>
      <c r="BO54" s="517"/>
      <c r="BP54" s="517"/>
      <c r="BQ54" s="517"/>
      <c r="BR54" s="517"/>
      <c r="BS54" s="517"/>
      <c r="BT54" s="517"/>
      <c r="BU54" s="517"/>
      <c r="BV54" s="517"/>
      <c r="BW54" s="517"/>
      <c r="BX54" s="517"/>
      <c r="BY54" s="517"/>
      <c r="BZ54" s="517"/>
      <c r="CA54" s="517"/>
      <c r="CB54" s="517"/>
      <c r="CC54" s="517"/>
      <c r="CD54" s="517"/>
      <c r="CE54" s="517"/>
      <c r="CF54" s="517"/>
      <c r="CG54" s="517"/>
      <c r="CH54" s="517"/>
      <c r="CI54" s="517"/>
      <c r="CJ54" s="517"/>
      <c r="CK54" s="517"/>
      <c r="CL54" s="517"/>
      <c r="CM54" s="517"/>
      <c r="CN54" s="517"/>
      <c r="CO54" s="517"/>
      <c r="CP54" s="517"/>
      <c r="CQ54" s="517"/>
      <c r="CR54" s="517"/>
      <c r="CS54" s="517"/>
      <c r="CT54" s="517"/>
      <c r="CU54" s="517"/>
      <c r="CV54" s="517"/>
      <c r="CW54" s="517"/>
      <c r="CX54" s="517"/>
      <c r="CY54" s="517"/>
      <c r="CZ54" s="517"/>
      <c r="DA54" s="517"/>
      <c r="DB54" s="517"/>
      <c r="DC54" s="517"/>
      <c r="DD54" s="517"/>
      <c r="DE54" s="517"/>
      <c r="DF54" s="517"/>
      <c r="DG54" s="517"/>
      <c r="DH54" s="517"/>
      <c r="DI54" s="517"/>
      <c r="DJ54" s="517"/>
      <c r="DK54" s="517"/>
      <c r="DL54" s="517"/>
      <c r="DM54" s="517"/>
      <c r="DN54" s="517"/>
      <c r="DO54" s="517"/>
      <c r="DP54" s="517"/>
      <c r="DQ54" s="517"/>
      <c r="DR54" s="517"/>
      <c r="DS54" s="517"/>
      <c r="DT54" s="517"/>
      <c r="DU54" s="517"/>
      <c r="DV54" s="517"/>
      <c r="DW54" s="517"/>
      <c r="DX54" s="517"/>
      <c r="DY54" s="517"/>
      <c r="DZ54" s="517"/>
      <c r="EA54" s="517"/>
      <c r="EB54" s="517"/>
      <c r="EC54" s="517"/>
      <c r="ED54" s="517"/>
      <c r="EE54" s="517"/>
      <c r="EF54" s="517"/>
      <c r="EG54" s="517"/>
      <c r="EH54" s="517"/>
      <c r="EI54" s="517"/>
      <c r="EJ54" s="517"/>
      <c r="EK54" s="517"/>
      <c r="EL54" s="517"/>
      <c r="EM54" s="517"/>
      <c r="EN54" s="517"/>
      <c r="EO54" s="517"/>
      <c r="EP54" s="517"/>
      <c r="EQ54" s="517"/>
      <c r="ER54" s="517"/>
      <c r="ES54" s="517"/>
      <c r="ET54" s="517"/>
      <c r="EU54" s="517"/>
      <c r="EV54" s="517"/>
      <c r="EW54" s="517"/>
      <c r="EX54" s="517"/>
      <c r="EY54" s="517"/>
      <c r="EZ54" s="517"/>
      <c r="FA54" s="517"/>
      <c r="FB54" s="517"/>
      <c r="FC54" s="517"/>
      <c r="FD54" s="517"/>
      <c r="FE54" s="517"/>
      <c r="FF54" s="517"/>
      <c r="FG54" s="517"/>
      <c r="FH54" s="517"/>
      <c r="FI54" s="517"/>
      <c r="FJ54" s="517"/>
      <c r="FK54" s="517"/>
      <c r="FL54" s="517"/>
      <c r="FM54" s="517"/>
      <c r="FN54" s="517"/>
      <c r="FO54" s="517"/>
      <c r="FP54" s="517"/>
      <c r="FQ54" s="517"/>
      <c r="FR54" s="517"/>
      <c r="FS54" s="517"/>
      <c r="FT54" s="517"/>
      <c r="FU54" s="517"/>
      <c r="FV54" s="517"/>
      <c r="FW54" s="517"/>
      <c r="FX54" s="517"/>
      <c r="FY54" s="517"/>
      <c r="FZ54" s="517"/>
      <c r="GA54" s="517"/>
      <c r="GB54" s="517"/>
      <c r="GC54" s="517"/>
      <c r="GD54" s="517"/>
      <c r="GE54" s="517"/>
      <c r="GF54" s="517"/>
      <c r="GG54" s="517"/>
      <c r="GH54" s="517"/>
      <c r="GI54" s="517"/>
      <c r="GJ54" s="517"/>
      <c r="GK54" s="517"/>
      <c r="GL54" s="517"/>
      <c r="GM54" s="517"/>
      <c r="GN54" s="517"/>
      <c r="GO54" s="517"/>
      <c r="GP54" s="517"/>
      <c r="GQ54" s="517"/>
      <c r="GR54" s="517"/>
      <c r="GS54" s="517"/>
      <c r="GT54" s="517"/>
      <c r="GU54" s="517"/>
      <c r="GV54" s="517"/>
      <c r="GW54" s="517"/>
      <c r="GX54" s="517"/>
      <c r="GY54" s="517"/>
      <c r="GZ54" s="517"/>
      <c r="HA54" s="517"/>
      <c r="HB54" s="517"/>
      <c r="HC54" s="517"/>
      <c r="HD54" s="517"/>
      <c r="HE54" s="517"/>
      <c r="HF54" s="517"/>
      <c r="HG54" s="517"/>
      <c r="HH54" s="517"/>
      <c r="HI54" s="517"/>
      <c r="HJ54" s="517"/>
      <c r="HK54" s="517"/>
      <c r="HL54" s="517"/>
      <c r="HM54" s="517"/>
      <c r="HN54" s="517"/>
      <c r="HO54" s="517"/>
      <c r="HP54" s="517"/>
      <c r="HQ54" s="517"/>
      <c r="HR54" s="517"/>
      <c r="HS54" s="517"/>
      <c r="HT54" s="517"/>
      <c r="HU54" s="517"/>
      <c r="HV54" s="517"/>
      <c r="HW54" s="517"/>
      <c r="HX54" s="517"/>
      <c r="HY54" s="517"/>
      <c r="HZ54" s="517"/>
      <c r="IA54" s="517"/>
      <c r="IB54" s="517"/>
      <c r="IC54" s="517"/>
      <c r="ID54" s="517"/>
      <c r="IE54" s="517"/>
      <c r="IF54" s="517"/>
      <c r="IG54" s="517"/>
      <c r="IH54" s="517"/>
      <c r="II54" s="517"/>
      <c r="IJ54" s="517"/>
      <c r="IK54" s="517"/>
      <c r="IL54" s="517"/>
      <c r="IM54" s="517"/>
      <c r="IN54" s="517"/>
      <c r="IO54" s="517"/>
      <c r="IP54" s="517"/>
      <c r="IQ54" s="517"/>
      <c r="IR54" s="517"/>
      <c r="IS54" s="517"/>
      <c r="IT54" s="517"/>
      <c r="IU54" s="517"/>
      <c r="IV54" s="517"/>
    </row>
    <row r="55" spans="1:256" s="36" customFormat="1" ht="16.5" customHeight="1">
      <c r="A55" s="633"/>
      <c r="B55" s="631" t="s">
        <v>653</v>
      </c>
      <c r="C55" s="629"/>
      <c r="D55" s="629">
        <v>5330</v>
      </c>
      <c r="E55" s="617">
        <f>SUM(E56:E63)</f>
        <v>7800000</v>
      </c>
      <c r="F55" s="617">
        <f>SUM(F56:F63)</f>
        <v>9494000</v>
      </c>
      <c r="G55" s="617" t="str">
        <f t="shared" si="0"/>
        <v> </v>
      </c>
      <c r="H55" s="617">
        <f t="shared" si="1"/>
        <v>1694000</v>
      </c>
      <c r="I55" s="639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/>
      <c r="BN55" s="517"/>
      <c r="BO55" s="517"/>
      <c r="BP55" s="517"/>
      <c r="BQ55" s="517"/>
      <c r="BR55" s="517"/>
      <c r="BS55" s="517"/>
      <c r="BT55" s="517"/>
      <c r="BU55" s="517"/>
      <c r="BV55" s="517"/>
      <c r="BW55" s="517"/>
      <c r="BX55" s="517"/>
      <c r="BY55" s="517"/>
      <c r="BZ55" s="517"/>
      <c r="CA55" s="517"/>
      <c r="CB55" s="517"/>
      <c r="CC55" s="517"/>
      <c r="CD55" s="517"/>
      <c r="CE55" s="517"/>
      <c r="CF55" s="517"/>
      <c r="CG55" s="517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7"/>
      <c r="CY55" s="517"/>
      <c r="CZ55" s="517"/>
      <c r="DA55" s="517"/>
      <c r="DB55" s="517"/>
      <c r="DC55" s="517"/>
      <c r="DD55" s="517"/>
      <c r="DE55" s="517"/>
      <c r="DF55" s="517"/>
      <c r="DG55" s="517"/>
      <c r="DH55" s="517"/>
      <c r="DI55" s="517"/>
      <c r="DJ55" s="517"/>
      <c r="DK55" s="517"/>
      <c r="DL55" s="517"/>
      <c r="DM55" s="517"/>
      <c r="DN55" s="517"/>
      <c r="DO55" s="517"/>
      <c r="DP55" s="517"/>
      <c r="DQ55" s="517"/>
      <c r="DR55" s="517"/>
      <c r="DS55" s="517"/>
      <c r="DT55" s="517"/>
      <c r="DU55" s="517"/>
      <c r="DV55" s="517"/>
      <c r="DW55" s="517"/>
      <c r="DX55" s="517"/>
      <c r="DY55" s="517"/>
      <c r="DZ55" s="517"/>
      <c r="EA55" s="517"/>
      <c r="EB55" s="517"/>
      <c r="EC55" s="517"/>
      <c r="ED55" s="517"/>
      <c r="EE55" s="517"/>
      <c r="EF55" s="517"/>
      <c r="EG55" s="517"/>
      <c r="EH55" s="517"/>
      <c r="EI55" s="517"/>
      <c r="EJ55" s="517"/>
      <c r="EK55" s="517"/>
      <c r="EL55" s="517"/>
      <c r="EM55" s="517"/>
      <c r="EN55" s="517"/>
      <c r="EO55" s="517"/>
      <c r="EP55" s="517"/>
      <c r="EQ55" s="517"/>
      <c r="ER55" s="517"/>
      <c r="ES55" s="517"/>
      <c r="ET55" s="517"/>
      <c r="EU55" s="517"/>
      <c r="EV55" s="517"/>
      <c r="EW55" s="517"/>
      <c r="EX55" s="517"/>
      <c r="EY55" s="517"/>
      <c r="EZ55" s="517"/>
      <c r="FA55" s="517"/>
      <c r="FB55" s="517"/>
      <c r="FC55" s="517"/>
      <c r="FD55" s="517"/>
      <c r="FE55" s="517"/>
      <c r="FF55" s="517"/>
      <c r="FG55" s="517"/>
      <c r="FH55" s="517"/>
      <c r="FI55" s="517"/>
      <c r="FJ55" s="517"/>
      <c r="FK55" s="517"/>
      <c r="FL55" s="517"/>
      <c r="FM55" s="517"/>
      <c r="FN55" s="517"/>
      <c r="FO55" s="517"/>
      <c r="FP55" s="517"/>
      <c r="FQ55" s="517"/>
      <c r="FR55" s="517"/>
      <c r="FS55" s="517"/>
      <c r="FT55" s="517"/>
      <c r="FU55" s="517"/>
      <c r="FV55" s="517"/>
      <c r="FW55" s="517"/>
      <c r="FX55" s="517"/>
      <c r="FY55" s="517"/>
      <c r="FZ55" s="517"/>
      <c r="GA55" s="517"/>
      <c r="GB55" s="517"/>
      <c r="GC55" s="517"/>
      <c r="GD55" s="517"/>
      <c r="GE55" s="517"/>
      <c r="GF55" s="517"/>
      <c r="GG55" s="517"/>
      <c r="GH55" s="517"/>
      <c r="GI55" s="517"/>
      <c r="GJ55" s="517"/>
      <c r="GK55" s="517"/>
      <c r="GL55" s="517"/>
      <c r="GM55" s="517"/>
      <c r="GN55" s="517"/>
      <c r="GO55" s="517"/>
      <c r="GP55" s="517"/>
      <c r="GQ55" s="517"/>
      <c r="GR55" s="517"/>
      <c r="GS55" s="517"/>
      <c r="GT55" s="517"/>
      <c r="GU55" s="517"/>
      <c r="GV55" s="517"/>
      <c r="GW55" s="517"/>
      <c r="GX55" s="517"/>
      <c r="GY55" s="517"/>
      <c r="GZ55" s="517"/>
      <c r="HA55" s="517"/>
      <c r="HB55" s="517"/>
      <c r="HC55" s="517"/>
      <c r="HD55" s="517"/>
      <c r="HE55" s="517"/>
      <c r="HF55" s="517"/>
      <c r="HG55" s="517"/>
      <c r="HH55" s="517"/>
      <c r="HI55" s="517"/>
      <c r="HJ55" s="517"/>
      <c r="HK55" s="517"/>
      <c r="HL55" s="517"/>
      <c r="HM55" s="517"/>
      <c r="HN55" s="517"/>
      <c r="HO55" s="517"/>
      <c r="HP55" s="517"/>
      <c r="HQ55" s="517"/>
      <c r="HR55" s="517"/>
      <c r="HS55" s="517"/>
      <c r="HT55" s="517"/>
      <c r="HU55" s="517"/>
      <c r="HV55" s="517"/>
      <c r="HW55" s="517"/>
      <c r="HX55" s="517"/>
      <c r="HY55" s="517"/>
      <c r="HZ55" s="517"/>
      <c r="IA55" s="517"/>
      <c r="IB55" s="517"/>
      <c r="IC55" s="517"/>
      <c r="ID55" s="517"/>
      <c r="IE55" s="517"/>
      <c r="IF55" s="517"/>
      <c r="IG55" s="517"/>
      <c r="IH55" s="517"/>
      <c r="II55" s="517"/>
      <c r="IJ55" s="517"/>
      <c r="IK55" s="517"/>
      <c r="IL55" s="517"/>
      <c r="IM55" s="517"/>
      <c r="IN55" s="517"/>
      <c r="IO55" s="517"/>
      <c r="IP55" s="517"/>
      <c r="IQ55" s="517"/>
      <c r="IR55" s="517"/>
      <c r="IS55" s="517"/>
      <c r="IT55" s="517"/>
      <c r="IU55" s="517"/>
      <c r="IV55" s="517"/>
    </row>
    <row r="56" spans="1:256" s="36" customFormat="1" ht="16.5" customHeight="1">
      <c r="A56" s="633"/>
      <c r="B56" s="634"/>
      <c r="C56" s="631" t="s">
        <v>645</v>
      </c>
      <c r="D56" s="631">
        <v>5331</v>
      </c>
      <c r="E56" s="518">
        <v>7200000</v>
      </c>
      <c r="F56" s="518">
        <v>8694000</v>
      </c>
      <c r="G56" s="518" t="str">
        <f t="shared" si="0"/>
        <v> </v>
      </c>
      <c r="H56" s="518">
        <f t="shared" si="1"/>
        <v>1494000</v>
      </c>
      <c r="I56" s="632" t="s">
        <v>1147</v>
      </c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517"/>
      <c r="BG56" s="517"/>
      <c r="BH56" s="517"/>
      <c r="BI56" s="517"/>
      <c r="BJ56" s="517"/>
      <c r="BK56" s="517"/>
      <c r="BL56" s="517"/>
      <c r="BM56" s="517"/>
      <c r="BN56" s="517"/>
      <c r="BO56" s="517"/>
      <c r="BP56" s="517"/>
      <c r="BQ56" s="517"/>
      <c r="BR56" s="517"/>
      <c r="BS56" s="517"/>
      <c r="BT56" s="517"/>
      <c r="BU56" s="517"/>
      <c r="BV56" s="517"/>
      <c r="BW56" s="517"/>
      <c r="BX56" s="517"/>
      <c r="BY56" s="517"/>
      <c r="BZ56" s="517"/>
      <c r="CA56" s="517"/>
      <c r="CB56" s="517"/>
      <c r="CC56" s="517"/>
      <c r="CD56" s="517"/>
      <c r="CE56" s="517"/>
      <c r="CF56" s="517"/>
      <c r="CG56" s="517"/>
      <c r="CH56" s="517"/>
      <c r="CI56" s="517"/>
      <c r="CJ56" s="517"/>
      <c r="CK56" s="517"/>
      <c r="CL56" s="517"/>
      <c r="CM56" s="517"/>
      <c r="CN56" s="517"/>
      <c r="CO56" s="517"/>
      <c r="CP56" s="517"/>
      <c r="CQ56" s="517"/>
      <c r="CR56" s="517"/>
      <c r="CS56" s="517"/>
      <c r="CT56" s="517"/>
      <c r="CU56" s="517"/>
      <c r="CV56" s="517"/>
      <c r="CW56" s="517"/>
      <c r="CX56" s="517"/>
      <c r="CY56" s="517"/>
      <c r="CZ56" s="517"/>
      <c r="DA56" s="517"/>
      <c r="DB56" s="517"/>
      <c r="DC56" s="517"/>
      <c r="DD56" s="517"/>
      <c r="DE56" s="517"/>
      <c r="DF56" s="517"/>
      <c r="DG56" s="517"/>
      <c r="DH56" s="517"/>
      <c r="DI56" s="517"/>
      <c r="DJ56" s="517"/>
      <c r="DK56" s="517"/>
      <c r="DL56" s="517"/>
      <c r="DM56" s="517"/>
      <c r="DN56" s="517"/>
      <c r="DO56" s="517"/>
      <c r="DP56" s="517"/>
      <c r="DQ56" s="517"/>
      <c r="DR56" s="517"/>
      <c r="DS56" s="517"/>
      <c r="DT56" s="517"/>
      <c r="DU56" s="517"/>
      <c r="DV56" s="517"/>
      <c r="DW56" s="517"/>
      <c r="DX56" s="517"/>
      <c r="DY56" s="517"/>
      <c r="DZ56" s="517"/>
      <c r="EA56" s="517"/>
      <c r="EB56" s="517"/>
      <c r="EC56" s="517"/>
      <c r="ED56" s="517"/>
      <c r="EE56" s="517"/>
      <c r="EF56" s="517"/>
      <c r="EG56" s="517"/>
      <c r="EH56" s="517"/>
      <c r="EI56" s="517"/>
      <c r="EJ56" s="517"/>
      <c r="EK56" s="517"/>
      <c r="EL56" s="517"/>
      <c r="EM56" s="517"/>
      <c r="EN56" s="517"/>
      <c r="EO56" s="517"/>
      <c r="EP56" s="517"/>
      <c r="EQ56" s="517"/>
      <c r="ER56" s="517"/>
      <c r="ES56" s="517"/>
      <c r="ET56" s="517"/>
      <c r="EU56" s="517"/>
      <c r="EV56" s="517"/>
      <c r="EW56" s="517"/>
      <c r="EX56" s="517"/>
      <c r="EY56" s="517"/>
      <c r="EZ56" s="517"/>
      <c r="FA56" s="517"/>
      <c r="FB56" s="517"/>
      <c r="FC56" s="517"/>
      <c r="FD56" s="517"/>
      <c r="FE56" s="517"/>
      <c r="FF56" s="517"/>
      <c r="FG56" s="517"/>
      <c r="FH56" s="517"/>
      <c r="FI56" s="517"/>
      <c r="FJ56" s="517"/>
      <c r="FK56" s="517"/>
      <c r="FL56" s="517"/>
      <c r="FM56" s="517"/>
      <c r="FN56" s="517"/>
      <c r="FO56" s="517"/>
      <c r="FP56" s="517"/>
      <c r="FQ56" s="517"/>
      <c r="FR56" s="517"/>
      <c r="FS56" s="517"/>
      <c r="FT56" s="517"/>
      <c r="FU56" s="517"/>
      <c r="FV56" s="517"/>
      <c r="FW56" s="517"/>
      <c r="FX56" s="517"/>
      <c r="FY56" s="517"/>
      <c r="FZ56" s="517"/>
      <c r="GA56" s="517"/>
      <c r="GB56" s="517"/>
      <c r="GC56" s="517"/>
      <c r="GD56" s="517"/>
      <c r="GE56" s="517"/>
      <c r="GF56" s="517"/>
      <c r="GG56" s="517"/>
      <c r="GH56" s="517"/>
      <c r="GI56" s="517"/>
      <c r="GJ56" s="517"/>
      <c r="GK56" s="517"/>
      <c r="GL56" s="517"/>
      <c r="GM56" s="517"/>
      <c r="GN56" s="517"/>
      <c r="GO56" s="517"/>
      <c r="GP56" s="517"/>
      <c r="GQ56" s="517"/>
      <c r="GR56" s="517"/>
      <c r="GS56" s="517"/>
      <c r="GT56" s="517"/>
      <c r="GU56" s="517"/>
      <c r="GV56" s="517"/>
      <c r="GW56" s="517"/>
      <c r="GX56" s="517"/>
      <c r="GY56" s="517"/>
      <c r="GZ56" s="517"/>
      <c r="HA56" s="517"/>
      <c r="HB56" s="517"/>
      <c r="HC56" s="517"/>
      <c r="HD56" s="517"/>
      <c r="HE56" s="517"/>
      <c r="HF56" s="517"/>
      <c r="HG56" s="517"/>
      <c r="HH56" s="517"/>
      <c r="HI56" s="517"/>
      <c r="HJ56" s="517"/>
      <c r="HK56" s="517"/>
      <c r="HL56" s="517"/>
      <c r="HM56" s="517"/>
      <c r="HN56" s="517"/>
      <c r="HO56" s="517"/>
      <c r="HP56" s="517"/>
      <c r="HQ56" s="517"/>
      <c r="HR56" s="517"/>
      <c r="HS56" s="517"/>
      <c r="HT56" s="517"/>
      <c r="HU56" s="517"/>
      <c r="HV56" s="517"/>
      <c r="HW56" s="517"/>
      <c r="HX56" s="517"/>
      <c r="HY56" s="517"/>
      <c r="HZ56" s="517"/>
      <c r="IA56" s="517"/>
      <c r="IB56" s="517"/>
      <c r="IC56" s="517"/>
      <c r="ID56" s="517"/>
      <c r="IE56" s="517"/>
      <c r="IF56" s="517"/>
      <c r="IG56" s="517"/>
      <c r="IH56" s="517"/>
      <c r="II56" s="517"/>
      <c r="IJ56" s="517"/>
      <c r="IK56" s="517"/>
      <c r="IL56" s="517"/>
      <c r="IM56" s="517"/>
      <c r="IN56" s="517"/>
      <c r="IO56" s="517"/>
      <c r="IP56" s="517"/>
      <c r="IQ56" s="517"/>
      <c r="IR56" s="517"/>
      <c r="IS56" s="517"/>
      <c r="IT56" s="517"/>
      <c r="IU56" s="517"/>
      <c r="IV56" s="517"/>
    </row>
    <row r="57" spans="1:256" s="36" customFormat="1" ht="16.5" customHeight="1">
      <c r="A57" s="633"/>
      <c r="B57" s="635"/>
      <c r="C57" s="631" t="s">
        <v>646</v>
      </c>
      <c r="D57" s="631">
        <v>5332</v>
      </c>
      <c r="E57" s="518"/>
      <c r="F57" s="518"/>
      <c r="G57" s="518" t="str">
        <f t="shared" si="0"/>
        <v> </v>
      </c>
      <c r="H57" s="518" t="str">
        <f t="shared" si="1"/>
        <v> </v>
      </c>
      <c r="I57" s="632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7"/>
      <c r="BH57" s="517"/>
      <c r="BI57" s="517"/>
      <c r="BJ57" s="517"/>
      <c r="BK57" s="517"/>
      <c r="BL57" s="517"/>
      <c r="BM57" s="517"/>
      <c r="BN57" s="517"/>
      <c r="BO57" s="517"/>
      <c r="BP57" s="517"/>
      <c r="BQ57" s="517"/>
      <c r="BR57" s="517"/>
      <c r="BS57" s="517"/>
      <c r="BT57" s="517"/>
      <c r="BU57" s="517"/>
      <c r="BV57" s="517"/>
      <c r="BW57" s="517"/>
      <c r="BX57" s="517"/>
      <c r="BY57" s="517"/>
      <c r="BZ57" s="517"/>
      <c r="CA57" s="517"/>
      <c r="CB57" s="517"/>
      <c r="CC57" s="517"/>
      <c r="CD57" s="517"/>
      <c r="CE57" s="517"/>
      <c r="CF57" s="517"/>
      <c r="CG57" s="517"/>
      <c r="CH57" s="517"/>
      <c r="CI57" s="517"/>
      <c r="CJ57" s="517"/>
      <c r="CK57" s="517"/>
      <c r="CL57" s="517"/>
      <c r="CM57" s="517"/>
      <c r="CN57" s="517"/>
      <c r="CO57" s="517"/>
      <c r="CP57" s="517"/>
      <c r="CQ57" s="517"/>
      <c r="CR57" s="517"/>
      <c r="CS57" s="517"/>
      <c r="CT57" s="517"/>
      <c r="CU57" s="517"/>
      <c r="CV57" s="517"/>
      <c r="CW57" s="517"/>
      <c r="CX57" s="517"/>
      <c r="CY57" s="517"/>
      <c r="CZ57" s="517"/>
      <c r="DA57" s="517"/>
      <c r="DB57" s="517"/>
      <c r="DC57" s="517"/>
      <c r="DD57" s="517"/>
      <c r="DE57" s="517"/>
      <c r="DF57" s="517"/>
      <c r="DG57" s="517"/>
      <c r="DH57" s="517"/>
      <c r="DI57" s="517"/>
      <c r="DJ57" s="517"/>
      <c r="DK57" s="517"/>
      <c r="DL57" s="517"/>
      <c r="DM57" s="517"/>
      <c r="DN57" s="517"/>
      <c r="DO57" s="517"/>
      <c r="DP57" s="517"/>
      <c r="DQ57" s="517"/>
      <c r="DR57" s="517"/>
      <c r="DS57" s="517"/>
      <c r="DT57" s="517"/>
      <c r="DU57" s="517"/>
      <c r="DV57" s="517"/>
      <c r="DW57" s="517"/>
      <c r="DX57" s="517"/>
      <c r="DY57" s="517"/>
      <c r="DZ57" s="517"/>
      <c r="EA57" s="517"/>
      <c r="EB57" s="517"/>
      <c r="EC57" s="517"/>
      <c r="ED57" s="517"/>
      <c r="EE57" s="517"/>
      <c r="EF57" s="517"/>
      <c r="EG57" s="517"/>
      <c r="EH57" s="517"/>
      <c r="EI57" s="517"/>
      <c r="EJ57" s="517"/>
      <c r="EK57" s="517"/>
      <c r="EL57" s="517"/>
      <c r="EM57" s="517"/>
      <c r="EN57" s="517"/>
      <c r="EO57" s="517"/>
      <c r="EP57" s="517"/>
      <c r="EQ57" s="517"/>
      <c r="ER57" s="517"/>
      <c r="ES57" s="517"/>
      <c r="ET57" s="517"/>
      <c r="EU57" s="517"/>
      <c r="EV57" s="517"/>
      <c r="EW57" s="517"/>
      <c r="EX57" s="517"/>
      <c r="EY57" s="517"/>
      <c r="EZ57" s="517"/>
      <c r="FA57" s="517"/>
      <c r="FB57" s="517"/>
      <c r="FC57" s="517"/>
      <c r="FD57" s="517"/>
      <c r="FE57" s="517"/>
      <c r="FF57" s="517"/>
      <c r="FG57" s="517"/>
      <c r="FH57" s="517"/>
      <c r="FI57" s="517"/>
      <c r="FJ57" s="517"/>
      <c r="FK57" s="517"/>
      <c r="FL57" s="517"/>
      <c r="FM57" s="517"/>
      <c r="FN57" s="517"/>
      <c r="FO57" s="517"/>
      <c r="FP57" s="517"/>
      <c r="FQ57" s="517"/>
      <c r="FR57" s="517"/>
      <c r="FS57" s="517"/>
      <c r="FT57" s="517"/>
      <c r="FU57" s="517"/>
      <c r="FV57" s="517"/>
      <c r="FW57" s="517"/>
      <c r="FX57" s="517"/>
      <c r="FY57" s="517"/>
      <c r="FZ57" s="517"/>
      <c r="GA57" s="517"/>
      <c r="GB57" s="517"/>
      <c r="GC57" s="517"/>
      <c r="GD57" s="517"/>
      <c r="GE57" s="517"/>
      <c r="GF57" s="517"/>
      <c r="GG57" s="517"/>
      <c r="GH57" s="517"/>
      <c r="GI57" s="517"/>
      <c r="GJ57" s="517"/>
      <c r="GK57" s="517"/>
      <c r="GL57" s="517"/>
      <c r="GM57" s="517"/>
      <c r="GN57" s="517"/>
      <c r="GO57" s="517"/>
      <c r="GP57" s="517"/>
      <c r="GQ57" s="517"/>
      <c r="GR57" s="517"/>
      <c r="GS57" s="517"/>
      <c r="GT57" s="517"/>
      <c r="GU57" s="517"/>
      <c r="GV57" s="517"/>
      <c r="GW57" s="517"/>
      <c r="GX57" s="517"/>
      <c r="GY57" s="517"/>
      <c r="GZ57" s="517"/>
      <c r="HA57" s="517"/>
      <c r="HB57" s="517"/>
      <c r="HC57" s="517"/>
      <c r="HD57" s="517"/>
      <c r="HE57" s="517"/>
      <c r="HF57" s="517"/>
      <c r="HG57" s="517"/>
      <c r="HH57" s="517"/>
      <c r="HI57" s="517"/>
      <c r="HJ57" s="517"/>
      <c r="HK57" s="517"/>
      <c r="HL57" s="517"/>
      <c r="HM57" s="517"/>
      <c r="HN57" s="517"/>
      <c r="HO57" s="517"/>
      <c r="HP57" s="517"/>
      <c r="HQ57" s="517"/>
      <c r="HR57" s="517"/>
      <c r="HS57" s="517"/>
      <c r="HT57" s="517"/>
      <c r="HU57" s="517"/>
      <c r="HV57" s="517"/>
      <c r="HW57" s="517"/>
      <c r="HX57" s="517"/>
      <c r="HY57" s="517"/>
      <c r="HZ57" s="517"/>
      <c r="IA57" s="517"/>
      <c r="IB57" s="517"/>
      <c r="IC57" s="517"/>
      <c r="ID57" s="517"/>
      <c r="IE57" s="517"/>
      <c r="IF57" s="517"/>
      <c r="IG57" s="517"/>
      <c r="IH57" s="517"/>
      <c r="II57" s="517"/>
      <c r="IJ57" s="517"/>
      <c r="IK57" s="517"/>
      <c r="IL57" s="517"/>
      <c r="IM57" s="517"/>
      <c r="IN57" s="517"/>
      <c r="IO57" s="517"/>
      <c r="IP57" s="517"/>
      <c r="IQ57" s="517"/>
      <c r="IR57" s="517"/>
      <c r="IS57" s="517"/>
      <c r="IT57" s="517"/>
      <c r="IU57" s="517"/>
      <c r="IV57" s="517"/>
    </row>
    <row r="58" spans="1:256" s="36" customFormat="1" ht="16.5" customHeight="1">
      <c r="A58" s="640"/>
      <c r="B58" s="641"/>
      <c r="C58" s="642" t="s">
        <v>628</v>
      </c>
      <c r="D58" s="642">
        <v>5333</v>
      </c>
      <c r="E58" s="616">
        <v>600000</v>
      </c>
      <c r="F58" s="616">
        <f>'[1]재경'!H35*1000</f>
        <v>800000</v>
      </c>
      <c r="G58" s="616" t="str">
        <f t="shared" si="0"/>
        <v> </v>
      </c>
      <c r="H58" s="616">
        <f t="shared" si="1"/>
        <v>200000</v>
      </c>
      <c r="I58" s="643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7"/>
      <c r="BQ58" s="517"/>
      <c r="BR58" s="517"/>
      <c r="BS58" s="517"/>
      <c r="BT58" s="517"/>
      <c r="BU58" s="517"/>
      <c r="BV58" s="517"/>
      <c r="BW58" s="517"/>
      <c r="BX58" s="517"/>
      <c r="BY58" s="517"/>
      <c r="BZ58" s="517"/>
      <c r="CA58" s="517"/>
      <c r="CB58" s="517"/>
      <c r="CC58" s="517"/>
      <c r="CD58" s="517"/>
      <c r="CE58" s="517"/>
      <c r="CF58" s="517"/>
      <c r="CG58" s="517"/>
      <c r="CH58" s="517"/>
      <c r="CI58" s="517"/>
      <c r="CJ58" s="517"/>
      <c r="CK58" s="517"/>
      <c r="CL58" s="517"/>
      <c r="CM58" s="517"/>
      <c r="CN58" s="517"/>
      <c r="CO58" s="517"/>
      <c r="CP58" s="517"/>
      <c r="CQ58" s="517"/>
      <c r="CR58" s="517"/>
      <c r="CS58" s="517"/>
      <c r="CT58" s="517"/>
      <c r="CU58" s="517"/>
      <c r="CV58" s="517"/>
      <c r="CW58" s="517"/>
      <c r="CX58" s="517"/>
      <c r="CY58" s="517"/>
      <c r="CZ58" s="517"/>
      <c r="DA58" s="517"/>
      <c r="DB58" s="517"/>
      <c r="DC58" s="517"/>
      <c r="DD58" s="517"/>
      <c r="DE58" s="517"/>
      <c r="DF58" s="517"/>
      <c r="DG58" s="517"/>
      <c r="DH58" s="517"/>
      <c r="DI58" s="517"/>
      <c r="DJ58" s="517"/>
      <c r="DK58" s="517"/>
      <c r="DL58" s="517"/>
      <c r="DM58" s="517"/>
      <c r="DN58" s="517"/>
      <c r="DO58" s="517"/>
      <c r="DP58" s="517"/>
      <c r="DQ58" s="517"/>
      <c r="DR58" s="517"/>
      <c r="DS58" s="517"/>
      <c r="DT58" s="517"/>
      <c r="DU58" s="517"/>
      <c r="DV58" s="517"/>
      <c r="DW58" s="517"/>
      <c r="DX58" s="517"/>
      <c r="DY58" s="517"/>
      <c r="DZ58" s="517"/>
      <c r="EA58" s="517"/>
      <c r="EB58" s="517"/>
      <c r="EC58" s="517"/>
      <c r="ED58" s="517"/>
      <c r="EE58" s="517"/>
      <c r="EF58" s="517"/>
      <c r="EG58" s="517"/>
      <c r="EH58" s="517"/>
      <c r="EI58" s="517"/>
      <c r="EJ58" s="517"/>
      <c r="EK58" s="517"/>
      <c r="EL58" s="517"/>
      <c r="EM58" s="517"/>
      <c r="EN58" s="517"/>
      <c r="EO58" s="517"/>
      <c r="EP58" s="517"/>
      <c r="EQ58" s="517"/>
      <c r="ER58" s="517"/>
      <c r="ES58" s="517"/>
      <c r="ET58" s="517"/>
      <c r="EU58" s="517"/>
      <c r="EV58" s="517"/>
      <c r="EW58" s="517"/>
      <c r="EX58" s="517"/>
      <c r="EY58" s="517"/>
      <c r="EZ58" s="517"/>
      <c r="FA58" s="517"/>
      <c r="FB58" s="517"/>
      <c r="FC58" s="517"/>
      <c r="FD58" s="517"/>
      <c r="FE58" s="517"/>
      <c r="FF58" s="517"/>
      <c r="FG58" s="517"/>
      <c r="FH58" s="517"/>
      <c r="FI58" s="517"/>
      <c r="FJ58" s="517"/>
      <c r="FK58" s="517"/>
      <c r="FL58" s="517"/>
      <c r="FM58" s="517"/>
      <c r="FN58" s="517"/>
      <c r="FO58" s="517"/>
      <c r="FP58" s="517"/>
      <c r="FQ58" s="517"/>
      <c r="FR58" s="517"/>
      <c r="FS58" s="517"/>
      <c r="FT58" s="517"/>
      <c r="FU58" s="517"/>
      <c r="FV58" s="517"/>
      <c r="FW58" s="517"/>
      <c r="FX58" s="517"/>
      <c r="FY58" s="517"/>
      <c r="FZ58" s="517"/>
      <c r="GA58" s="517"/>
      <c r="GB58" s="517"/>
      <c r="GC58" s="517"/>
      <c r="GD58" s="517"/>
      <c r="GE58" s="517"/>
      <c r="GF58" s="517"/>
      <c r="GG58" s="517"/>
      <c r="GH58" s="517"/>
      <c r="GI58" s="517"/>
      <c r="GJ58" s="517"/>
      <c r="GK58" s="517"/>
      <c r="GL58" s="517"/>
      <c r="GM58" s="517"/>
      <c r="GN58" s="517"/>
      <c r="GO58" s="517"/>
      <c r="GP58" s="517"/>
      <c r="GQ58" s="517"/>
      <c r="GR58" s="517"/>
      <c r="GS58" s="517"/>
      <c r="GT58" s="517"/>
      <c r="GU58" s="517"/>
      <c r="GV58" s="517"/>
      <c r="GW58" s="517"/>
      <c r="GX58" s="517"/>
      <c r="GY58" s="517"/>
      <c r="GZ58" s="517"/>
      <c r="HA58" s="517"/>
      <c r="HB58" s="517"/>
      <c r="HC58" s="517"/>
      <c r="HD58" s="517"/>
      <c r="HE58" s="517"/>
      <c r="HF58" s="517"/>
      <c r="HG58" s="517"/>
      <c r="HH58" s="517"/>
      <c r="HI58" s="517"/>
      <c r="HJ58" s="517"/>
      <c r="HK58" s="517"/>
      <c r="HL58" s="517"/>
      <c r="HM58" s="517"/>
      <c r="HN58" s="517"/>
      <c r="HO58" s="517"/>
      <c r="HP58" s="517"/>
      <c r="HQ58" s="517"/>
      <c r="HR58" s="517"/>
      <c r="HS58" s="517"/>
      <c r="HT58" s="517"/>
      <c r="HU58" s="517"/>
      <c r="HV58" s="517"/>
      <c r="HW58" s="517"/>
      <c r="HX58" s="517"/>
      <c r="HY58" s="517"/>
      <c r="HZ58" s="517"/>
      <c r="IA58" s="517"/>
      <c r="IB58" s="517"/>
      <c r="IC58" s="517"/>
      <c r="ID58" s="517"/>
      <c r="IE58" s="517"/>
      <c r="IF58" s="517"/>
      <c r="IG58" s="517"/>
      <c r="IH58" s="517"/>
      <c r="II58" s="517"/>
      <c r="IJ58" s="517"/>
      <c r="IK58" s="517"/>
      <c r="IL58" s="517"/>
      <c r="IM58" s="517"/>
      <c r="IN58" s="517"/>
      <c r="IO58" s="517"/>
      <c r="IP58" s="517"/>
      <c r="IQ58" s="517"/>
      <c r="IR58" s="517"/>
      <c r="IS58" s="517"/>
      <c r="IT58" s="517"/>
      <c r="IU58" s="517"/>
      <c r="IV58" s="517"/>
    </row>
    <row r="59" spans="1:256" s="36" customFormat="1" ht="16.5" customHeight="1">
      <c r="A59" s="633"/>
      <c r="B59" s="635"/>
      <c r="C59" s="629" t="s">
        <v>632</v>
      </c>
      <c r="D59" s="629">
        <v>5334</v>
      </c>
      <c r="E59" s="617"/>
      <c r="F59" s="617"/>
      <c r="G59" s="617" t="str">
        <f>IF(0=SUM(E59-F59)," ",IF(0&lt;SUM(E59-F59),SUM(E59-F59),IF(0&gt;SUM(E59-F59)," ")))</f>
        <v> </v>
      </c>
      <c r="H59" s="617" t="str">
        <f>IF(0=SUM(E59-F59)," ",IF(0&gt;SUM(E59-F59),-SUM(E59-F59),IF(0&lt;SUM(E59-F59)," ")))</f>
        <v> </v>
      </c>
      <c r="I59" s="639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BQ59" s="517"/>
      <c r="BR59" s="517"/>
      <c r="BS59" s="517"/>
      <c r="BT59" s="517"/>
      <c r="BU59" s="517"/>
      <c r="BV59" s="517"/>
      <c r="BW59" s="517"/>
      <c r="BX59" s="517"/>
      <c r="BY59" s="517"/>
      <c r="BZ59" s="517"/>
      <c r="CA59" s="517"/>
      <c r="CB59" s="517"/>
      <c r="CC59" s="517"/>
      <c r="CD59" s="517"/>
      <c r="CE59" s="517"/>
      <c r="CF59" s="517"/>
      <c r="CG59" s="517"/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7"/>
      <c r="CZ59" s="517"/>
      <c r="DA59" s="517"/>
      <c r="DB59" s="517"/>
      <c r="DC59" s="517"/>
      <c r="DD59" s="517"/>
      <c r="DE59" s="517"/>
      <c r="DF59" s="517"/>
      <c r="DG59" s="517"/>
      <c r="DH59" s="517"/>
      <c r="DI59" s="517"/>
      <c r="DJ59" s="517"/>
      <c r="DK59" s="517"/>
      <c r="DL59" s="517"/>
      <c r="DM59" s="517"/>
      <c r="DN59" s="517"/>
      <c r="DO59" s="517"/>
      <c r="DP59" s="517"/>
      <c r="DQ59" s="517"/>
      <c r="DR59" s="517"/>
      <c r="DS59" s="517"/>
      <c r="DT59" s="517"/>
      <c r="DU59" s="517"/>
      <c r="DV59" s="517"/>
      <c r="DW59" s="517"/>
      <c r="DX59" s="517"/>
      <c r="DY59" s="517"/>
      <c r="DZ59" s="517"/>
      <c r="EA59" s="517"/>
      <c r="EB59" s="517"/>
      <c r="EC59" s="517"/>
      <c r="ED59" s="517"/>
      <c r="EE59" s="517"/>
      <c r="EF59" s="517"/>
      <c r="EG59" s="517"/>
      <c r="EH59" s="517"/>
      <c r="EI59" s="517"/>
      <c r="EJ59" s="517"/>
      <c r="EK59" s="517"/>
      <c r="EL59" s="517"/>
      <c r="EM59" s="517"/>
      <c r="EN59" s="517"/>
      <c r="EO59" s="517"/>
      <c r="EP59" s="517"/>
      <c r="EQ59" s="517"/>
      <c r="ER59" s="517"/>
      <c r="ES59" s="517"/>
      <c r="ET59" s="517"/>
      <c r="EU59" s="517"/>
      <c r="EV59" s="517"/>
      <c r="EW59" s="517"/>
      <c r="EX59" s="517"/>
      <c r="EY59" s="517"/>
      <c r="EZ59" s="517"/>
      <c r="FA59" s="517"/>
      <c r="FB59" s="517"/>
      <c r="FC59" s="517"/>
      <c r="FD59" s="517"/>
      <c r="FE59" s="517"/>
      <c r="FF59" s="517"/>
      <c r="FG59" s="517"/>
      <c r="FH59" s="517"/>
      <c r="FI59" s="517"/>
      <c r="FJ59" s="517"/>
      <c r="FK59" s="517"/>
      <c r="FL59" s="517"/>
      <c r="FM59" s="517"/>
      <c r="FN59" s="517"/>
      <c r="FO59" s="517"/>
      <c r="FP59" s="517"/>
      <c r="FQ59" s="517"/>
      <c r="FR59" s="517"/>
      <c r="FS59" s="517"/>
      <c r="FT59" s="517"/>
      <c r="FU59" s="517"/>
      <c r="FV59" s="517"/>
      <c r="FW59" s="517"/>
      <c r="FX59" s="517"/>
      <c r="FY59" s="517"/>
      <c r="FZ59" s="517"/>
      <c r="GA59" s="517"/>
      <c r="GB59" s="517"/>
      <c r="GC59" s="517"/>
      <c r="GD59" s="517"/>
      <c r="GE59" s="517"/>
      <c r="GF59" s="517"/>
      <c r="GG59" s="517"/>
      <c r="GH59" s="517"/>
      <c r="GI59" s="517"/>
      <c r="GJ59" s="517"/>
      <c r="GK59" s="517"/>
      <c r="GL59" s="517"/>
      <c r="GM59" s="517"/>
      <c r="GN59" s="517"/>
      <c r="GO59" s="517"/>
      <c r="GP59" s="517"/>
      <c r="GQ59" s="517"/>
      <c r="GR59" s="517"/>
      <c r="GS59" s="517"/>
      <c r="GT59" s="517"/>
      <c r="GU59" s="517"/>
      <c r="GV59" s="517"/>
      <c r="GW59" s="517"/>
      <c r="GX59" s="517"/>
      <c r="GY59" s="517"/>
      <c r="GZ59" s="517"/>
      <c r="HA59" s="517"/>
      <c r="HB59" s="517"/>
      <c r="HC59" s="517"/>
      <c r="HD59" s="517"/>
      <c r="HE59" s="517"/>
      <c r="HF59" s="517"/>
      <c r="HG59" s="517"/>
      <c r="HH59" s="517"/>
      <c r="HI59" s="517"/>
      <c r="HJ59" s="517"/>
      <c r="HK59" s="517"/>
      <c r="HL59" s="517"/>
      <c r="HM59" s="517"/>
      <c r="HN59" s="517"/>
      <c r="HO59" s="517"/>
      <c r="HP59" s="517"/>
      <c r="HQ59" s="517"/>
      <c r="HR59" s="517"/>
      <c r="HS59" s="517"/>
      <c r="HT59" s="517"/>
      <c r="HU59" s="517"/>
      <c r="HV59" s="517"/>
      <c r="HW59" s="517"/>
      <c r="HX59" s="517"/>
      <c r="HY59" s="517"/>
      <c r="HZ59" s="517"/>
      <c r="IA59" s="517"/>
      <c r="IB59" s="517"/>
      <c r="IC59" s="517"/>
      <c r="ID59" s="517"/>
      <c r="IE59" s="517"/>
      <c r="IF59" s="517"/>
      <c r="IG59" s="517"/>
      <c r="IH59" s="517"/>
      <c r="II59" s="517"/>
      <c r="IJ59" s="517"/>
      <c r="IK59" s="517"/>
      <c r="IL59" s="517"/>
      <c r="IM59" s="517"/>
      <c r="IN59" s="517"/>
      <c r="IO59" s="517"/>
      <c r="IP59" s="517"/>
      <c r="IQ59" s="517"/>
      <c r="IR59" s="517"/>
      <c r="IS59" s="517"/>
      <c r="IT59" s="517"/>
      <c r="IU59" s="517"/>
      <c r="IV59" s="517"/>
    </row>
    <row r="60" spans="1:256" s="36" customFormat="1" ht="16.5" customHeight="1">
      <c r="A60" s="633"/>
      <c r="B60" s="635"/>
      <c r="C60" s="631" t="s">
        <v>648</v>
      </c>
      <c r="D60" s="631">
        <v>5335</v>
      </c>
      <c r="E60" s="518"/>
      <c r="F60" s="518"/>
      <c r="G60" s="518" t="str">
        <f t="shared" si="0"/>
        <v> </v>
      </c>
      <c r="H60" s="518" t="str">
        <f t="shared" si="1"/>
        <v> </v>
      </c>
      <c r="I60" s="632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7"/>
      <c r="BH60" s="517"/>
      <c r="BI60" s="517"/>
      <c r="BJ60" s="517"/>
      <c r="BK60" s="517"/>
      <c r="BL60" s="517"/>
      <c r="BM60" s="517"/>
      <c r="BN60" s="517"/>
      <c r="BO60" s="517"/>
      <c r="BP60" s="517"/>
      <c r="BQ60" s="517"/>
      <c r="BR60" s="517"/>
      <c r="BS60" s="517"/>
      <c r="BT60" s="517"/>
      <c r="BU60" s="517"/>
      <c r="BV60" s="517"/>
      <c r="BW60" s="517"/>
      <c r="BX60" s="517"/>
      <c r="BY60" s="517"/>
      <c r="BZ60" s="517"/>
      <c r="CA60" s="517"/>
      <c r="CB60" s="517"/>
      <c r="CC60" s="517"/>
      <c r="CD60" s="517"/>
      <c r="CE60" s="517"/>
      <c r="CF60" s="517"/>
      <c r="CG60" s="517"/>
      <c r="CH60" s="517"/>
      <c r="CI60" s="517"/>
      <c r="CJ60" s="517"/>
      <c r="CK60" s="517"/>
      <c r="CL60" s="517"/>
      <c r="CM60" s="517"/>
      <c r="CN60" s="517"/>
      <c r="CO60" s="517"/>
      <c r="CP60" s="517"/>
      <c r="CQ60" s="517"/>
      <c r="CR60" s="517"/>
      <c r="CS60" s="517"/>
      <c r="CT60" s="517"/>
      <c r="CU60" s="517"/>
      <c r="CV60" s="517"/>
      <c r="CW60" s="517"/>
      <c r="CX60" s="517"/>
      <c r="CY60" s="517"/>
      <c r="CZ60" s="517"/>
      <c r="DA60" s="517"/>
      <c r="DB60" s="517"/>
      <c r="DC60" s="517"/>
      <c r="DD60" s="517"/>
      <c r="DE60" s="517"/>
      <c r="DF60" s="517"/>
      <c r="DG60" s="517"/>
      <c r="DH60" s="517"/>
      <c r="DI60" s="517"/>
      <c r="DJ60" s="517"/>
      <c r="DK60" s="517"/>
      <c r="DL60" s="517"/>
      <c r="DM60" s="517"/>
      <c r="DN60" s="517"/>
      <c r="DO60" s="517"/>
      <c r="DP60" s="517"/>
      <c r="DQ60" s="517"/>
      <c r="DR60" s="517"/>
      <c r="DS60" s="517"/>
      <c r="DT60" s="517"/>
      <c r="DU60" s="517"/>
      <c r="DV60" s="517"/>
      <c r="DW60" s="517"/>
      <c r="DX60" s="517"/>
      <c r="DY60" s="517"/>
      <c r="DZ60" s="517"/>
      <c r="EA60" s="517"/>
      <c r="EB60" s="517"/>
      <c r="EC60" s="517"/>
      <c r="ED60" s="517"/>
      <c r="EE60" s="517"/>
      <c r="EF60" s="517"/>
      <c r="EG60" s="517"/>
      <c r="EH60" s="517"/>
      <c r="EI60" s="517"/>
      <c r="EJ60" s="517"/>
      <c r="EK60" s="517"/>
      <c r="EL60" s="517"/>
      <c r="EM60" s="517"/>
      <c r="EN60" s="517"/>
      <c r="EO60" s="517"/>
      <c r="EP60" s="517"/>
      <c r="EQ60" s="517"/>
      <c r="ER60" s="517"/>
      <c r="ES60" s="517"/>
      <c r="ET60" s="517"/>
      <c r="EU60" s="517"/>
      <c r="EV60" s="517"/>
      <c r="EW60" s="517"/>
      <c r="EX60" s="517"/>
      <c r="EY60" s="517"/>
      <c r="EZ60" s="517"/>
      <c r="FA60" s="517"/>
      <c r="FB60" s="517"/>
      <c r="FC60" s="517"/>
      <c r="FD60" s="517"/>
      <c r="FE60" s="517"/>
      <c r="FF60" s="517"/>
      <c r="FG60" s="517"/>
      <c r="FH60" s="517"/>
      <c r="FI60" s="517"/>
      <c r="FJ60" s="517"/>
      <c r="FK60" s="517"/>
      <c r="FL60" s="517"/>
      <c r="FM60" s="517"/>
      <c r="FN60" s="517"/>
      <c r="FO60" s="517"/>
      <c r="FP60" s="517"/>
      <c r="FQ60" s="517"/>
      <c r="FR60" s="517"/>
      <c r="FS60" s="517"/>
      <c r="FT60" s="517"/>
      <c r="FU60" s="517"/>
      <c r="FV60" s="517"/>
      <c r="FW60" s="517"/>
      <c r="FX60" s="517"/>
      <c r="FY60" s="517"/>
      <c r="FZ60" s="517"/>
      <c r="GA60" s="517"/>
      <c r="GB60" s="517"/>
      <c r="GC60" s="517"/>
      <c r="GD60" s="517"/>
      <c r="GE60" s="517"/>
      <c r="GF60" s="517"/>
      <c r="GG60" s="517"/>
      <c r="GH60" s="517"/>
      <c r="GI60" s="517"/>
      <c r="GJ60" s="517"/>
      <c r="GK60" s="517"/>
      <c r="GL60" s="517"/>
      <c r="GM60" s="517"/>
      <c r="GN60" s="517"/>
      <c r="GO60" s="517"/>
      <c r="GP60" s="517"/>
      <c r="GQ60" s="517"/>
      <c r="GR60" s="517"/>
      <c r="GS60" s="517"/>
      <c r="GT60" s="517"/>
      <c r="GU60" s="517"/>
      <c r="GV60" s="517"/>
      <c r="GW60" s="517"/>
      <c r="GX60" s="517"/>
      <c r="GY60" s="517"/>
      <c r="GZ60" s="517"/>
      <c r="HA60" s="517"/>
      <c r="HB60" s="517"/>
      <c r="HC60" s="517"/>
      <c r="HD60" s="517"/>
      <c r="HE60" s="517"/>
      <c r="HF60" s="517"/>
      <c r="HG60" s="517"/>
      <c r="HH60" s="517"/>
      <c r="HI60" s="517"/>
      <c r="HJ60" s="517"/>
      <c r="HK60" s="517"/>
      <c r="HL60" s="517"/>
      <c r="HM60" s="517"/>
      <c r="HN60" s="517"/>
      <c r="HO60" s="517"/>
      <c r="HP60" s="517"/>
      <c r="HQ60" s="517"/>
      <c r="HR60" s="517"/>
      <c r="HS60" s="517"/>
      <c r="HT60" s="517"/>
      <c r="HU60" s="517"/>
      <c r="HV60" s="517"/>
      <c r="HW60" s="517"/>
      <c r="HX60" s="517"/>
      <c r="HY60" s="517"/>
      <c r="HZ60" s="517"/>
      <c r="IA60" s="517"/>
      <c r="IB60" s="517"/>
      <c r="IC60" s="517"/>
      <c r="ID60" s="517"/>
      <c r="IE60" s="517"/>
      <c r="IF60" s="517"/>
      <c r="IG60" s="517"/>
      <c r="IH60" s="517"/>
      <c r="II60" s="517"/>
      <c r="IJ60" s="517"/>
      <c r="IK60" s="517"/>
      <c r="IL60" s="517"/>
      <c r="IM60" s="517"/>
      <c r="IN60" s="517"/>
      <c r="IO60" s="517"/>
      <c r="IP60" s="517"/>
      <c r="IQ60" s="517"/>
      <c r="IR60" s="517"/>
      <c r="IS60" s="517"/>
      <c r="IT60" s="517"/>
      <c r="IU60" s="517"/>
      <c r="IV60" s="517"/>
    </row>
    <row r="61" spans="1:256" s="36" customFormat="1" ht="16.5" customHeight="1">
      <c r="A61" s="633"/>
      <c r="B61" s="635"/>
      <c r="C61" s="631" t="s">
        <v>649</v>
      </c>
      <c r="D61" s="631">
        <v>5336</v>
      </c>
      <c r="E61" s="518"/>
      <c r="F61" s="518"/>
      <c r="G61" s="518" t="str">
        <f t="shared" si="0"/>
        <v> </v>
      </c>
      <c r="H61" s="518" t="str">
        <f t="shared" si="1"/>
        <v> </v>
      </c>
      <c r="I61" s="632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17"/>
      <c r="AW61" s="517"/>
      <c r="AX61" s="517"/>
      <c r="AY61" s="517"/>
      <c r="AZ61" s="517"/>
      <c r="BA61" s="517"/>
      <c r="BB61" s="517"/>
      <c r="BC61" s="517"/>
      <c r="BD61" s="517"/>
      <c r="BE61" s="517"/>
      <c r="BF61" s="517"/>
      <c r="BG61" s="517"/>
      <c r="BH61" s="517"/>
      <c r="BI61" s="517"/>
      <c r="BJ61" s="517"/>
      <c r="BK61" s="517"/>
      <c r="BL61" s="517"/>
      <c r="BM61" s="517"/>
      <c r="BN61" s="517"/>
      <c r="BO61" s="517"/>
      <c r="BP61" s="517"/>
      <c r="BQ61" s="517"/>
      <c r="BR61" s="517"/>
      <c r="BS61" s="517"/>
      <c r="BT61" s="517"/>
      <c r="BU61" s="517"/>
      <c r="BV61" s="517"/>
      <c r="BW61" s="517"/>
      <c r="BX61" s="517"/>
      <c r="BY61" s="517"/>
      <c r="BZ61" s="517"/>
      <c r="CA61" s="517"/>
      <c r="CB61" s="517"/>
      <c r="CC61" s="517"/>
      <c r="CD61" s="517"/>
      <c r="CE61" s="517"/>
      <c r="CF61" s="517"/>
      <c r="CG61" s="517"/>
      <c r="CH61" s="517"/>
      <c r="CI61" s="517"/>
      <c r="CJ61" s="517"/>
      <c r="CK61" s="517"/>
      <c r="CL61" s="517"/>
      <c r="CM61" s="517"/>
      <c r="CN61" s="517"/>
      <c r="CO61" s="517"/>
      <c r="CP61" s="517"/>
      <c r="CQ61" s="517"/>
      <c r="CR61" s="517"/>
      <c r="CS61" s="517"/>
      <c r="CT61" s="517"/>
      <c r="CU61" s="517"/>
      <c r="CV61" s="517"/>
      <c r="CW61" s="517"/>
      <c r="CX61" s="517"/>
      <c r="CY61" s="517"/>
      <c r="CZ61" s="517"/>
      <c r="DA61" s="517"/>
      <c r="DB61" s="517"/>
      <c r="DC61" s="517"/>
      <c r="DD61" s="517"/>
      <c r="DE61" s="517"/>
      <c r="DF61" s="517"/>
      <c r="DG61" s="517"/>
      <c r="DH61" s="517"/>
      <c r="DI61" s="517"/>
      <c r="DJ61" s="517"/>
      <c r="DK61" s="517"/>
      <c r="DL61" s="517"/>
      <c r="DM61" s="517"/>
      <c r="DN61" s="517"/>
      <c r="DO61" s="517"/>
      <c r="DP61" s="517"/>
      <c r="DQ61" s="517"/>
      <c r="DR61" s="517"/>
      <c r="DS61" s="517"/>
      <c r="DT61" s="517"/>
      <c r="DU61" s="517"/>
      <c r="DV61" s="517"/>
      <c r="DW61" s="517"/>
      <c r="DX61" s="517"/>
      <c r="DY61" s="517"/>
      <c r="DZ61" s="517"/>
      <c r="EA61" s="517"/>
      <c r="EB61" s="517"/>
      <c r="EC61" s="517"/>
      <c r="ED61" s="517"/>
      <c r="EE61" s="517"/>
      <c r="EF61" s="517"/>
      <c r="EG61" s="517"/>
      <c r="EH61" s="517"/>
      <c r="EI61" s="517"/>
      <c r="EJ61" s="517"/>
      <c r="EK61" s="517"/>
      <c r="EL61" s="517"/>
      <c r="EM61" s="517"/>
      <c r="EN61" s="517"/>
      <c r="EO61" s="517"/>
      <c r="EP61" s="517"/>
      <c r="EQ61" s="517"/>
      <c r="ER61" s="517"/>
      <c r="ES61" s="517"/>
      <c r="ET61" s="517"/>
      <c r="EU61" s="517"/>
      <c r="EV61" s="517"/>
      <c r="EW61" s="517"/>
      <c r="EX61" s="517"/>
      <c r="EY61" s="517"/>
      <c r="EZ61" s="517"/>
      <c r="FA61" s="517"/>
      <c r="FB61" s="517"/>
      <c r="FC61" s="517"/>
      <c r="FD61" s="517"/>
      <c r="FE61" s="517"/>
      <c r="FF61" s="517"/>
      <c r="FG61" s="517"/>
      <c r="FH61" s="517"/>
      <c r="FI61" s="517"/>
      <c r="FJ61" s="517"/>
      <c r="FK61" s="517"/>
      <c r="FL61" s="517"/>
      <c r="FM61" s="517"/>
      <c r="FN61" s="517"/>
      <c r="FO61" s="517"/>
      <c r="FP61" s="517"/>
      <c r="FQ61" s="517"/>
      <c r="FR61" s="517"/>
      <c r="FS61" s="517"/>
      <c r="FT61" s="517"/>
      <c r="FU61" s="517"/>
      <c r="FV61" s="517"/>
      <c r="FW61" s="517"/>
      <c r="FX61" s="517"/>
      <c r="FY61" s="517"/>
      <c r="FZ61" s="517"/>
      <c r="GA61" s="517"/>
      <c r="GB61" s="517"/>
      <c r="GC61" s="517"/>
      <c r="GD61" s="517"/>
      <c r="GE61" s="517"/>
      <c r="GF61" s="517"/>
      <c r="GG61" s="517"/>
      <c r="GH61" s="517"/>
      <c r="GI61" s="517"/>
      <c r="GJ61" s="517"/>
      <c r="GK61" s="517"/>
      <c r="GL61" s="517"/>
      <c r="GM61" s="517"/>
      <c r="GN61" s="517"/>
      <c r="GO61" s="517"/>
      <c r="GP61" s="517"/>
      <c r="GQ61" s="517"/>
      <c r="GR61" s="517"/>
      <c r="GS61" s="517"/>
      <c r="GT61" s="517"/>
      <c r="GU61" s="517"/>
      <c r="GV61" s="517"/>
      <c r="GW61" s="517"/>
      <c r="GX61" s="517"/>
      <c r="GY61" s="517"/>
      <c r="GZ61" s="517"/>
      <c r="HA61" s="517"/>
      <c r="HB61" s="517"/>
      <c r="HC61" s="517"/>
      <c r="HD61" s="517"/>
      <c r="HE61" s="517"/>
      <c r="HF61" s="517"/>
      <c r="HG61" s="517"/>
      <c r="HH61" s="517"/>
      <c r="HI61" s="517"/>
      <c r="HJ61" s="517"/>
      <c r="HK61" s="517"/>
      <c r="HL61" s="517"/>
      <c r="HM61" s="517"/>
      <c r="HN61" s="517"/>
      <c r="HO61" s="517"/>
      <c r="HP61" s="517"/>
      <c r="HQ61" s="517"/>
      <c r="HR61" s="517"/>
      <c r="HS61" s="517"/>
      <c r="HT61" s="517"/>
      <c r="HU61" s="517"/>
      <c r="HV61" s="517"/>
      <c r="HW61" s="517"/>
      <c r="HX61" s="517"/>
      <c r="HY61" s="517"/>
      <c r="HZ61" s="517"/>
      <c r="IA61" s="517"/>
      <c r="IB61" s="517"/>
      <c r="IC61" s="517"/>
      <c r="ID61" s="517"/>
      <c r="IE61" s="517"/>
      <c r="IF61" s="517"/>
      <c r="IG61" s="517"/>
      <c r="IH61" s="517"/>
      <c r="II61" s="517"/>
      <c r="IJ61" s="517"/>
      <c r="IK61" s="517"/>
      <c r="IL61" s="517"/>
      <c r="IM61" s="517"/>
      <c r="IN61" s="517"/>
      <c r="IO61" s="517"/>
      <c r="IP61" s="517"/>
      <c r="IQ61" s="517"/>
      <c r="IR61" s="517"/>
      <c r="IS61" s="517"/>
      <c r="IT61" s="517"/>
      <c r="IU61" s="517"/>
      <c r="IV61" s="517"/>
    </row>
    <row r="62" spans="1:256" s="36" customFormat="1" ht="16.5" customHeight="1">
      <c r="A62" s="633"/>
      <c r="B62" s="635"/>
      <c r="C62" s="631" t="s">
        <v>650</v>
      </c>
      <c r="D62" s="631">
        <v>5337</v>
      </c>
      <c r="E62" s="518"/>
      <c r="F62" s="518"/>
      <c r="G62" s="518" t="str">
        <f t="shared" si="0"/>
        <v> </v>
      </c>
      <c r="H62" s="518" t="str">
        <f t="shared" si="1"/>
        <v> </v>
      </c>
      <c r="I62" s="632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7"/>
      <c r="BF62" s="517"/>
      <c r="BG62" s="517"/>
      <c r="BH62" s="517"/>
      <c r="BI62" s="517"/>
      <c r="BJ62" s="517"/>
      <c r="BK62" s="517"/>
      <c r="BL62" s="517"/>
      <c r="BM62" s="517"/>
      <c r="BN62" s="517"/>
      <c r="BO62" s="517"/>
      <c r="BP62" s="517"/>
      <c r="BQ62" s="517"/>
      <c r="BR62" s="517"/>
      <c r="BS62" s="517"/>
      <c r="BT62" s="517"/>
      <c r="BU62" s="517"/>
      <c r="BV62" s="517"/>
      <c r="BW62" s="517"/>
      <c r="BX62" s="517"/>
      <c r="BY62" s="517"/>
      <c r="BZ62" s="517"/>
      <c r="CA62" s="517"/>
      <c r="CB62" s="517"/>
      <c r="CC62" s="517"/>
      <c r="CD62" s="517"/>
      <c r="CE62" s="517"/>
      <c r="CF62" s="517"/>
      <c r="CG62" s="517"/>
      <c r="CH62" s="517"/>
      <c r="CI62" s="517"/>
      <c r="CJ62" s="517"/>
      <c r="CK62" s="517"/>
      <c r="CL62" s="517"/>
      <c r="CM62" s="517"/>
      <c r="CN62" s="517"/>
      <c r="CO62" s="517"/>
      <c r="CP62" s="517"/>
      <c r="CQ62" s="517"/>
      <c r="CR62" s="517"/>
      <c r="CS62" s="517"/>
      <c r="CT62" s="517"/>
      <c r="CU62" s="517"/>
      <c r="CV62" s="517"/>
      <c r="CW62" s="517"/>
      <c r="CX62" s="517"/>
      <c r="CY62" s="517"/>
      <c r="CZ62" s="517"/>
      <c r="DA62" s="517"/>
      <c r="DB62" s="517"/>
      <c r="DC62" s="517"/>
      <c r="DD62" s="517"/>
      <c r="DE62" s="517"/>
      <c r="DF62" s="517"/>
      <c r="DG62" s="517"/>
      <c r="DH62" s="517"/>
      <c r="DI62" s="517"/>
      <c r="DJ62" s="517"/>
      <c r="DK62" s="517"/>
      <c r="DL62" s="517"/>
      <c r="DM62" s="517"/>
      <c r="DN62" s="517"/>
      <c r="DO62" s="517"/>
      <c r="DP62" s="517"/>
      <c r="DQ62" s="517"/>
      <c r="DR62" s="517"/>
      <c r="DS62" s="517"/>
      <c r="DT62" s="517"/>
      <c r="DU62" s="517"/>
      <c r="DV62" s="517"/>
      <c r="DW62" s="517"/>
      <c r="DX62" s="517"/>
      <c r="DY62" s="517"/>
      <c r="DZ62" s="517"/>
      <c r="EA62" s="517"/>
      <c r="EB62" s="517"/>
      <c r="EC62" s="517"/>
      <c r="ED62" s="517"/>
      <c r="EE62" s="517"/>
      <c r="EF62" s="517"/>
      <c r="EG62" s="517"/>
      <c r="EH62" s="517"/>
      <c r="EI62" s="517"/>
      <c r="EJ62" s="517"/>
      <c r="EK62" s="517"/>
      <c r="EL62" s="517"/>
      <c r="EM62" s="517"/>
      <c r="EN62" s="517"/>
      <c r="EO62" s="517"/>
      <c r="EP62" s="517"/>
      <c r="EQ62" s="517"/>
      <c r="ER62" s="517"/>
      <c r="ES62" s="517"/>
      <c r="ET62" s="517"/>
      <c r="EU62" s="517"/>
      <c r="EV62" s="517"/>
      <c r="EW62" s="517"/>
      <c r="EX62" s="517"/>
      <c r="EY62" s="517"/>
      <c r="EZ62" s="517"/>
      <c r="FA62" s="517"/>
      <c r="FB62" s="517"/>
      <c r="FC62" s="517"/>
      <c r="FD62" s="517"/>
      <c r="FE62" s="517"/>
      <c r="FF62" s="517"/>
      <c r="FG62" s="517"/>
      <c r="FH62" s="517"/>
      <c r="FI62" s="517"/>
      <c r="FJ62" s="517"/>
      <c r="FK62" s="517"/>
      <c r="FL62" s="517"/>
      <c r="FM62" s="517"/>
      <c r="FN62" s="517"/>
      <c r="FO62" s="517"/>
      <c r="FP62" s="517"/>
      <c r="FQ62" s="517"/>
      <c r="FR62" s="517"/>
      <c r="FS62" s="517"/>
      <c r="FT62" s="517"/>
      <c r="FU62" s="517"/>
      <c r="FV62" s="517"/>
      <c r="FW62" s="517"/>
      <c r="FX62" s="517"/>
      <c r="FY62" s="517"/>
      <c r="FZ62" s="517"/>
      <c r="GA62" s="517"/>
      <c r="GB62" s="517"/>
      <c r="GC62" s="517"/>
      <c r="GD62" s="517"/>
      <c r="GE62" s="517"/>
      <c r="GF62" s="517"/>
      <c r="GG62" s="517"/>
      <c r="GH62" s="517"/>
      <c r="GI62" s="517"/>
      <c r="GJ62" s="517"/>
      <c r="GK62" s="517"/>
      <c r="GL62" s="517"/>
      <c r="GM62" s="517"/>
      <c r="GN62" s="517"/>
      <c r="GO62" s="517"/>
      <c r="GP62" s="517"/>
      <c r="GQ62" s="517"/>
      <c r="GR62" s="517"/>
      <c r="GS62" s="517"/>
      <c r="GT62" s="517"/>
      <c r="GU62" s="517"/>
      <c r="GV62" s="517"/>
      <c r="GW62" s="517"/>
      <c r="GX62" s="517"/>
      <c r="GY62" s="517"/>
      <c r="GZ62" s="517"/>
      <c r="HA62" s="517"/>
      <c r="HB62" s="517"/>
      <c r="HC62" s="517"/>
      <c r="HD62" s="517"/>
      <c r="HE62" s="517"/>
      <c r="HF62" s="517"/>
      <c r="HG62" s="517"/>
      <c r="HH62" s="517"/>
      <c r="HI62" s="517"/>
      <c r="HJ62" s="517"/>
      <c r="HK62" s="517"/>
      <c r="HL62" s="517"/>
      <c r="HM62" s="517"/>
      <c r="HN62" s="517"/>
      <c r="HO62" s="517"/>
      <c r="HP62" s="517"/>
      <c r="HQ62" s="517"/>
      <c r="HR62" s="517"/>
      <c r="HS62" s="517"/>
      <c r="HT62" s="517"/>
      <c r="HU62" s="517"/>
      <c r="HV62" s="517"/>
      <c r="HW62" s="517"/>
      <c r="HX62" s="517"/>
      <c r="HY62" s="517"/>
      <c r="HZ62" s="517"/>
      <c r="IA62" s="517"/>
      <c r="IB62" s="517"/>
      <c r="IC62" s="517"/>
      <c r="ID62" s="517"/>
      <c r="IE62" s="517"/>
      <c r="IF62" s="517"/>
      <c r="IG62" s="517"/>
      <c r="IH62" s="517"/>
      <c r="II62" s="517"/>
      <c r="IJ62" s="517"/>
      <c r="IK62" s="517"/>
      <c r="IL62" s="517"/>
      <c r="IM62" s="517"/>
      <c r="IN62" s="517"/>
      <c r="IO62" s="517"/>
      <c r="IP62" s="517"/>
      <c r="IQ62" s="517"/>
      <c r="IR62" s="517"/>
      <c r="IS62" s="517"/>
      <c r="IT62" s="517"/>
      <c r="IU62" s="517"/>
      <c r="IV62" s="517"/>
    </row>
    <row r="63" spans="1:256" s="36" customFormat="1" ht="16.5" customHeight="1">
      <c r="A63" s="640"/>
      <c r="B63" s="641"/>
      <c r="C63" s="642" t="s">
        <v>651</v>
      </c>
      <c r="D63" s="642">
        <v>5338</v>
      </c>
      <c r="E63" s="616"/>
      <c r="F63" s="616"/>
      <c r="G63" s="616" t="str">
        <f t="shared" si="0"/>
        <v> </v>
      </c>
      <c r="H63" s="616" t="str">
        <f t="shared" si="1"/>
        <v> </v>
      </c>
      <c r="I63" s="643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  <c r="AP63" s="517"/>
      <c r="AQ63" s="517"/>
      <c r="AR63" s="517"/>
      <c r="AS63" s="517"/>
      <c r="AT63" s="517"/>
      <c r="AU63" s="517"/>
      <c r="AV63" s="517"/>
      <c r="AW63" s="517"/>
      <c r="AX63" s="517"/>
      <c r="AY63" s="517"/>
      <c r="AZ63" s="517"/>
      <c r="BA63" s="517"/>
      <c r="BB63" s="517"/>
      <c r="BC63" s="517"/>
      <c r="BD63" s="517"/>
      <c r="BE63" s="517"/>
      <c r="BF63" s="517"/>
      <c r="BG63" s="517"/>
      <c r="BH63" s="517"/>
      <c r="BI63" s="517"/>
      <c r="BJ63" s="517"/>
      <c r="BK63" s="517"/>
      <c r="BL63" s="517"/>
      <c r="BM63" s="517"/>
      <c r="BN63" s="517"/>
      <c r="BO63" s="517"/>
      <c r="BP63" s="517"/>
      <c r="BQ63" s="517"/>
      <c r="BR63" s="517"/>
      <c r="BS63" s="517"/>
      <c r="BT63" s="517"/>
      <c r="BU63" s="517"/>
      <c r="BV63" s="517"/>
      <c r="BW63" s="517"/>
      <c r="BX63" s="517"/>
      <c r="BY63" s="517"/>
      <c r="BZ63" s="517"/>
      <c r="CA63" s="517"/>
      <c r="CB63" s="517"/>
      <c r="CC63" s="517"/>
      <c r="CD63" s="517"/>
      <c r="CE63" s="517"/>
      <c r="CF63" s="517"/>
      <c r="CG63" s="517"/>
      <c r="CH63" s="517"/>
      <c r="CI63" s="517"/>
      <c r="CJ63" s="517"/>
      <c r="CK63" s="517"/>
      <c r="CL63" s="517"/>
      <c r="CM63" s="517"/>
      <c r="CN63" s="517"/>
      <c r="CO63" s="517"/>
      <c r="CP63" s="517"/>
      <c r="CQ63" s="517"/>
      <c r="CR63" s="517"/>
      <c r="CS63" s="517"/>
      <c r="CT63" s="517"/>
      <c r="CU63" s="517"/>
      <c r="CV63" s="517"/>
      <c r="CW63" s="517"/>
      <c r="CX63" s="517"/>
      <c r="CY63" s="517"/>
      <c r="CZ63" s="517"/>
      <c r="DA63" s="517"/>
      <c r="DB63" s="517"/>
      <c r="DC63" s="517"/>
      <c r="DD63" s="517"/>
      <c r="DE63" s="517"/>
      <c r="DF63" s="517"/>
      <c r="DG63" s="517"/>
      <c r="DH63" s="517"/>
      <c r="DI63" s="517"/>
      <c r="DJ63" s="517"/>
      <c r="DK63" s="517"/>
      <c r="DL63" s="517"/>
      <c r="DM63" s="517"/>
      <c r="DN63" s="517"/>
      <c r="DO63" s="517"/>
      <c r="DP63" s="517"/>
      <c r="DQ63" s="517"/>
      <c r="DR63" s="517"/>
      <c r="DS63" s="517"/>
      <c r="DT63" s="517"/>
      <c r="DU63" s="517"/>
      <c r="DV63" s="517"/>
      <c r="DW63" s="517"/>
      <c r="DX63" s="517"/>
      <c r="DY63" s="517"/>
      <c r="DZ63" s="517"/>
      <c r="EA63" s="517"/>
      <c r="EB63" s="517"/>
      <c r="EC63" s="517"/>
      <c r="ED63" s="517"/>
      <c r="EE63" s="517"/>
      <c r="EF63" s="517"/>
      <c r="EG63" s="517"/>
      <c r="EH63" s="517"/>
      <c r="EI63" s="517"/>
      <c r="EJ63" s="517"/>
      <c r="EK63" s="517"/>
      <c r="EL63" s="517"/>
      <c r="EM63" s="517"/>
      <c r="EN63" s="517"/>
      <c r="EO63" s="517"/>
      <c r="EP63" s="517"/>
      <c r="EQ63" s="517"/>
      <c r="ER63" s="517"/>
      <c r="ES63" s="517"/>
      <c r="ET63" s="517"/>
      <c r="EU63" s="517"/>
      <c r="EV63" s="517"/>
      <c r="EW63" s="517"/>
      <c r="EX63" s="517"/>
      <c r="EY63" s="517"/>
      <c r="EZ63" s="517"/>
      <c r="FA63" s="517"/>
      <c r="FB63" s="517"/>
      <c r="FC63" s="517"/>
      <c r="FD63" s="517"/>
      <c r="FE63" s="517"/>
      <c r="FF63" s="517"/>
      <c r="FG63" s="517"/>
      <c r="FH63" s="517"/>
      <c r="FI63" s="517"/>
      <c r="FJ63" s="517"/>
      <c r="FK63" s="517"/>
      <c r="FL63" s="517"/>
      <c r="FM63" s="517"/>
      <c r="FN63" s="517"/>
      <c r="FO63" s="517"/>
      <c r="FP63" s="517"/>
      <c r="FQ63" s="517"/>
      <c r="FR63" s="517"/>
      <c r="FS63" s="517"/>
      <c r="FT63" s="517"/>
      <c r="FU63" s="517"/>
      <c r="FV63" s="517"/>
      <c r="FW63" s="517"/>
      <c r="FX63" s="517"/>
      <c r="FY63" s="517"/>
      <c r="FZ63" s="517"/>
      <c r="GA63" s="517"/>
      <c r="GB63" s="517"/>
      <c r="GC63" s="517"/>
      <c r="GD63" s="517"/>
      <c r="GE63" s="517"/>
      <c r="GF63" s="517"/>
      <c r="GG63" s="517"/>
      <c r="GH63" s="517"/>
      <c r="GI63" s="517"/>
      <c r="GJ63" s="517"/>
      <c r="GK63" s="517"/>
      <c r="GL63" s="517"/>
      <c r="GM63" s="517"/>
      <c r="GN63" s="517"/>
      <c r="GO63" s="517"/>
      <c r="GP63" s="517"/>
      <c r="GQ63" s="517"/>
      <c r="GR63" s="517"/>
      <c r="GS63" s="517"/>
      <c r="GT63" s="517"/>
      <c r="GU63" s="517"/>
      <c r="GV63" s="517"/>
      <c r="GW63" s="517"/>
      <c r="GX63" s="517"/>
      <c r="GY63" s="517"/>
      <c r="GZ63" s="517"/>
      <c r="HA63" s="517"/>
      <c r="HB63" s="517"/>
      <c r="HC63" s="517"/>
      <c r="HD63" s="517"/>
      <c r="HE63" s="517"/>
      <c r="HF63" s="517"/>
      <c r="HG63" s="517"/>
      <c r="HH63" s="517"/>
      <c r="HI63" s="517"/>
      <c r="HJ63" s="517"/>
      <c r="HK63" s="517"/>
      <c r="HL63" s="517"/>
      <c r="HM63" s="517"/>
      <c r="HN63" s="517"/>
      <c r="HO63" s="517"/>
      <c r="HP63" s="517"/>
      <c r="HQ63" s="517"/>
      <c r="HR63" s="517"/>
      <c r="HS63" s="517"/>
      <c r="HT63" s="517"/>
      <c r="HU63" s="517"/>
      <c r="HV63" s="517"/>
      <c r="HW63" s="517"/>
      <c r="HX63" s="517"/>
      <c r="HY63" s="517"/>
      <c r="HZ63" s="517"/>
      <c r="IA63" s="517"/>
      <c r="IB63" s="517"/>
      <c r="IC63" s="517"/>
      <c r="ID63" s="517"/>
      <c r="IE63" s="517"/>
      <c r="IF63" s="517"/>
      <c r="IG63" s="517"/>
      <c r="IH63" s="517"/>
      <c r="II63" s="517"/>
      <c r="IJ63" s="517"/>
      <c r="IK63" s="517"/>
      <c r="IL63" s="517"/>
      <c r="IM63" s="517"/>
      <c r="IN63" s="517"/>
      <c r="IO63" s="517"/>
      <c r="IP63" s="517"/>
      <c r="IQ63" s="517"/>
      <c r="IR63" s="517"/>
      <c r="IS63" s="517"/>
      <c r="IT63" s="517"/>
      <c r="IU63" s="517"/>
      <c r="IV63" s="517"/>
    </row>
    <row r="64" spans="1:256" s="36" customFormat="1" ht="16.5" customHeight="1">
      <c r="A64" s="628" t="s">
        <v>654</v>
      </c>
      <c r="B64" s="629"/>
      <c r="C64" s="629"/>
      <c r="D64" s="629">
        <v>5400</v>
      </c>
      <c r="E64" s="617">
        <v>152697000</v>
      </c>
      <c r="F64" s="617">
        <f>F65+F71+F79+F87+F90+F95+F97+F99</f>
        <v>153271000</v>
      </c>
      <c r="G64" s="518" t="str">
        <f t="shared" si="0"/>
        <v> </v>
      </c>
      <c r="H64" s="518">
        <f t="shared" si="1"/>
        <v>574000</v>
      </c>
      <c r="I64" s="639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7"/>
      <c r="AV64" s="517"/>
      <c r="AW64" s="517"/>
      <c r="AX64" s="517"/>
      <c r="AY64" s="517"/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7"/>
      <c r="BL64" s="517"/>
      <c r="BM64" s="517"/>
      <c r="BN64" s="517"/>
      <c r="BO64" s="517"/>
      <c r="BP64" s="517"/>
      <c r="BQ64" s="517"/>
      <c r="BR64" s="517"/>
      <c r="BS64" s="517"/>
      <c r="BT64" s="517"/>
      <c r="BU64" s="517"/>
      <c r="BV64" s="517"/>
      <c r="BW64" s="517"/>
      <c r="BX64" s="517"/>
      <c r="BY64" s="517"/>
      <c r="BZ64" s="517"/>
      <c r="CA64" s="517"/>
      <c r="CB64" s="517"/>
      <c r="CC64" s="517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7"/>
      <c r="CV64" s="517"/>
      <c r="CW64" s="517"/>
      <c r="CX64" s="517"/>
      <c r="CY64" s="517"/>
      <c r="CZ64" s="517"/>
      <c r="DA64" s="517"/>
      <c r="DB64" s="517"/>
      <c r="DC64" s="517"/>
      <c r="DD64" s="517"/>
      <c r="DE64" s="517"/>
      <c r="DF64" s="517"/>
      <c r="DG64" s="517"/>
      <c r="DH64" s="517"/>
      <c r="DI64" s="517"/>
      <c r="DJ64" s="517"/>
      <c r="DK64" s="517"/>
      <c r="DL64" s="517"/>
      <c r="DM64" s="517"/>
      <c r="DN64" s="517"/>
      <c r="DO64" s="517"/>
      <c r="DP64" s="517"/>
      <c r="DQ64" s="517"/>
      <c r="DR64" s="517"/>
      <c r="DS64" s="517"/>
      <c r="DT64" s="517"/>
      <c r="DU64" s="517"/>
      <c r="DV64" s="517"/>
      <c r="DW64" s="517"/>
      <c r="DX64" s="517"/>
      <c r="DY64" s="517"/>
      <c r="DZ64" s="517"/>
      <c r="EA64" s="517"/>
      <c r="EB64" s="517"/>
      <c r="EC64" s="517"/>
      <c r="ED64" s="517"/>
      <c r="EE64" s="517"/>
      <c r="EF64" s="517"/>
      <c r="EG64" s="517"/>
      <c r="EH64" s="517"/>
      <c r="EI64" s="517"/>
      <c r="EJ64" s="517"/>
      <c r="EK64" s="517"/>
      <c r="EL64" s="517"/>
      <c r="EM64" s="517"/>
      <c r="EN64" s="517"/>
      <c r="EO64" s="517"/>
      <c r="EP64" s="517"/>
      <c r="EQ64" s="517"/>
      <c r="ER64" s="517"/>
      <c r="ES64" s="517"/>
      <c r="ET64" s="517"/>
      <c r="EU64" s="517"/>
      <c r="EV64" s="517"/>
      <c r="EW64" s="517"/>
      <c r="EX64" s="517"/>
      <c r="EY64" s="517"/>
      <c r="EZ64" s="517"/>
      <c r="FA64" s="517"/>
      <c r="FB64" s="517"/>
      <c r="FC64" s="517"/>
      <c r="FD64" s="517"/>
      <c r="FE64" s="517"/>
      <c r="FF64" s="517"/>
      <c r="FG64" s="517"/>
      <c r="FH64" s="517"/>
      <c r="FI64" s="517"/>
      <c r="FJ64" s="517"/>
      <c r="FK64" s="517"/>
      <c r="FL64" s="517"/>
      <c r="FM64" s="517"/>
      <c r="FN64" s="517"/>
      <c r="FO64" s="517"/>
      <c r="FP64" s="517"/>
      <c r="FQ64" s="517"/>
      <c r="FR64" s="517"/>
      <c r="FS64" s="517"/>
      <c r="FT64" s="517"/>
      <c r="FU64" s="517"/>
      <c r="FV64" s="517"/>
      <c r="FW64" s="517"/>
      <c r="FX64" s="517"/>
      <c r="FY64" s="517"/>
      <c r="FZ64" s="517"/>
      <c r="GA64" s="517"/>
      <c r="GB64" s="517"/>
      <c r="GC64" s="517"/>
      <c r="GD64" s="517"/>
      <c r="GE64" s="517"/>
      <c r="GF64" s="517"/>
      <c r="GG64" s="517"/>
      <c r="GH64" s="517"/>
      <c r="GI64" s="517"/>
      <c r="GJ64" s="517"/>
      <c r="GK64" s="517"/>
      <c r="GL64" s="517"/>
      <c r="GM64" s="517"/>
      <c r="GN64" s="517"/>
      <c r="GO64" s="517"/>
      <c r="GP64" s="517"/>
      <c r="GQ64" s="517"/>
      <c r="GR64" s="517"/>
      <c r="GS64" s="517"/>
      <c r="GT64" s="517"/>
      <c r="GU64" s="517"/>
      <c r="GV64" s="517"/>
      <c r="GW64" s="517"/>
      <c r="GX64" s="517"/>
      <c r="GY64" s="517"/>
      <c r="GZ64" s="517"/>
      <c r="HA64" s="517"/>
      <c r="HB64" s="517"/>
      <c r="HC64" s="517"/>
      <c r="HD64" s="517"/>
      <c r="HE64" s="517"/>
      <c r="HF64" s="517"/>
      <c r="HG64" s="517"/>
      <c r="HH64" s="517"/>
      <c r="HI64" s="517"/>
      <c r="HJ64" s="517"/>
      <c r="HK64" s="517"/>
      <c r="HL64" s="517"/>
      <c r="HM64" s="517"/>
      <c r="HN64" s="517"/>
      <c r="HO64" s="517"/>
      <c r="HP64" s="517"/>
      <c r="HQ64" s="517"/>
      <c r="HR64" s="517"/>
      <c r="HS64" s="517"/>
      <c r="HT64" s="517"/>
      <c r="HU64" s="517"/>
      <c r="HV64" s="517"/>
      <c r="HW64" s="517"/>
      <c r="HX64" s="517"/>
      <c r="HY64" s="517"/>
      <c r="HZ64" s="517"/>
      <c r="IA64" s="517"/>
      <c r="IB64" s="517"/>
      <c r="IC64" s="517"/>
      <c r="ID64" s="517"/>
      <c r="IE64" s="517"/>
      <c r="IF64" s="517"/>
      <c r="IG64" s="517"/>
      <c r="IH64" s="517"/>
      <c r="II64" s="517"/>
      <c r="IJ64" s="517"/>
      <c r="IK64" s="517"/>
      <c r="IL64" s="517"/>
      <c r="IM64" s="517"/>
      <c r="IN64" s="517"/>
      <c r="IO64" s="517"/>
      <c r="IP64" s="517"/>
      <c r="IQ64" s="517"/>
      <c r="IR64" s="517"/>
      <c r="IS64" s="517"/>
      <c r="IT64" s="517"/>
      <c r="IU64" s="517"/>
      <c r="IV64" s="517"/>
    </row>
    <row r="65" spans="1:256" s="36" customFormat="1" ht="16.5" customHeight="1">
      <c r="A65" s="630"/>
      <c r="B65" s="631" t="s">
        <v>655</v>
      </c>
      <c r="C65" s="631"/>
      <c r="D65" s="631">
        <v>5410</v>
      </c>
      <c r="E65" s="518">
        <f>SUM(E66:E70)</f>
        <v>23450000</v>
      </c>
      <c r="F65" s="518">
        <f>SUM(F66:F70)</f>
        <v>23450000</v>
      </c>
      <c r="G65" s="518" t="str">
        <f t="shared" si="0"/>
        <v> </v>
      </c>
      <c r="H65" s="518" t="str">
        <f t="shared" si="1"/>
        <v> </v>
      </c>
      <c r="I65" s="632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7"/>
      <c r="BL65" s="517"/>
      <c r="BM65" s="517"/>
      <c r="BN65" s="517"/>
      <c r="BO65" s="517"/>
      <c r="BP65" s="517"/>
      <c r="BQ65" s="517"/>
      <c r="BR65" s="517"/>
      <c r="BS65" s="517"/>
      <c r="BT65" s="517"/>
      <c r="BU65" s="517"/>
      <c r="BV65" s="517"/>
      <c r="BW65" s="517"/>
      <c r="BX65" s="517"/>
      <c r="BY65" s="517"/>
      <c r="BZ65" s="517"/>
      <c r="CA65" s="517"/>
      <c r="CB65" s="517"/>
      <c r="CC65" s="517"/>
      <c r="CD65" s="517"/>
      <c r="CE65" s="517"/>
      <c r="CF65" s="517"/>
      <c r="CG65" s="517"/>
      <c r="CH65" s="517"/>
      <c r="CI65" s="517"/>
      <c r="CJ65" s="517"/>
      <c r="CK65" s="517"/>
      <c r="CL65" s="517"/>
      <c r="CM65" s="517"/>
      <c r="CN65" s="517"/>
      <c r="CO65" s="517"/>
      <c r="CP65" s="517"/>
      <c r="CQ65" s="517"/>
      <c r="CR65" s="517"/>
      <c r="CS65" s="517"/>
      <c r="CT65" s="517"/>
      <c r="CU65" s="517"/>
      <c r="CV65" s="517"/>
      <c r="CW65" s="517"/>
      <c r="CX65" s="517"/>
      <c r="CY65" s="517"/>
      <c r="CZ65" s="517"/>
      <c r="DA65" s="517"/>
      <c r="DB65" s="517"/>
      <c r="DC65" s="517"/>
      <c r="DD65" s="517"/>
      <c r="DE65" s="517"/>
      <c r="DF65" s="517"/>
      <c r="DG65" s="517"/>
      <c r="DH65" s="517"/>
      <c r="DI65" s="517"/>
      <c r="DJ65" s="517"/>
      <c r="DK65" s="517"/>
      <c r="DL65" s="517"/>
      <c r="DM65" s="517"/>
      <c r="DN65" s="517"/>
      <c r="DO65" s="517"/>
      <c r="DP65" s="517"/>
      <c r="DQ65" s="517"/>
      <c r="DR65" s="517"/>
      <c r="DS65" s="517"/>
      <c r="DT65" s="517"/>
      <c r="DU65" s="517"/>
      <c r="DV65" s="517"/>
      <c r="DW65" s="517"/>
      <c r="DX65" s="517"/>
      <c r="DY65" s="517"/>
      <c r="DZ65" s="517"/>
      <c r="EA65" s="517"/>
      <c r="EB65" s="517"/>
      <c r="EC65" s="517"/>
      <c r="ED65" s="517"/>
      <c r="EE65" s="517"/>
      <c r="EF65" s="517"/>
      <c r="EG65" s="517"/>
      <c r="EH65" s="517"/>
      <c r="EI65" s="517"/>
      <c r="EJ65" s="517"/>
      <c r="EK65" s="517"/>
      <c r="EL65" s="517"/>
      <c r="EM65" s="517"/>
      <c r="EN65" s="517"/>
      <c r="EO65" s="517"/>
      <c r="EP65" s="517"/>
      <c r="EQ65" s="517"/>
      <c r="ER65" s="517"/>
      <c r="ES65" s="517"/>
      <c r="ET65" s="517"/>
      <c r="EU65" s="517"/>
      <c r="EV65" s="517"/>
      <c r="EW65" s="517"/>
      <c r="EX65" s="517"/>
      <c r="EY65" s="517"/>
      <c r="EZ65" s="517"/>
      <c r="FA65" s="517"/>
      <c r="FB65" s="517"/>
      <c r="FC65" s="517"/>
      <c r="FD65" s="517"/>
      <c r="FE65" s="517"/>
      <c r="FF65" s="517"/>
      <c r="FG65" s="517"/>
      <c r="FH65" s="517"/>
      <c r="FI65" s="517"/>
      <c r="FJ65" s="517"/>
      <c r="FK65" s="517"/>
      <c r="FL65" s="517"/>
      <c r="FM65" s="517"/>
      <c r="FN65" s="517"/>
      <c r="FO65" s="517"/>
      <c r="FP65" s="517"/>
      <c r="FQ65" s="517"/>
      <c r="FR65" s="517"/>
      <c r="FS65" s="517"/>
      <c r="FT65" s="517"/>
      <c r="FU65" s="517"/>
      <c r="FV65" s="517"/>
      <c r="FW65" s="517"/>
      <c r="FX65" s="517"/>
      <c r="FY65" s="517"/>
      <c r="FZ65" s="517"/>
      <c r="GA65" s="517"/>
      <c r="GB65" s="517"/>
      <c r="GC65" s="517"/>
      <c r="GD65" s="517"/>
      <c r="GE65" s="517"/>
      <c r="GF65" s="517"/>
      <c r="GG65" s="517"/>
      <c r="GH65" s="517"/>
      <c r="GI65" s="517"/>
      <c r="GJ65" s="517"/>
      <c r="GK65" s="517"/>
      <c r="GL65" s="517"/>
      <c r="GM65" s="517"/>
      <c r="GN65" s="517"/>
      <c r="GO65" s="517"/>
      <c r="GP65" s="517"/>
      <c r="GQ65" s="517"/>
      <c r="GR65" s="517"/>
      <c r="GS65" s="517"/>
      <c r="GT65" s="517"/>
      <c r="GU65" s="517"/>
      <c r="GV65" s="517"/>
      <c r="GW65" s="517"/>
      <c r="GX65" s="517"/>
      <c r="GY65" s="517"/>
      <c r="GZ65" s="517"/>
      <c r="HA65" s="517"/>
      <c r="HB65" s="517"/>
      <c r="HC65" s="517"/>
      <c r="HD65" s="517"/>
      <c r="HE65" s="517"/>
      <c r="HF65" s="517"/>
      <c r="HG65" s="517"/>
      <c r="HH65" s="517"/>
      <c r="HI65" s="517"/>
      <c r="HJ65" s="517"/>
      <c r="HK65" s="517"/>
      <c r="HL65" s="517"/>
      <c r="HM65" s="517"/>
      <c r="HN65" s="517"/>
      <c r="HO65" s="517"/>
      <c r="HP65" s="517"/>
      <c r="HQ65" s="517"/>
      <c r="HR65" s="517"/>
      <c r="HS65" s="517"/>
      <c r="HT65" s="517"/>
      <c r="HU65" s="517"/>
      <c r="HV65" s="517"/>
      <c r="HW65" s="517"/>
      <c r="HX65" s="517"/>
      <c r="HY65" s="517"/>
      <c r="HZ65" s="517"/>
      <c r="IA65" s="517"/>
      <c r="IB65" s="517"/>
      <c r="IC65" s="517"/>
      <c r="ID65" s="517"/>
      <c r="IE65" s="517"/>
      <c r="IF65" s="517"/>
      <c r="IG65" s="517"/>
      <c r="IH65" s="517"/>
      <c r="II65" s="517"/>
      <c r="IJ65" s="517"/>
      <c r="IK65" s="517"/>
      <c r="IL65" s="517"/>
      <c r="IM65" s="517"/>
      <c r="IN65" s="517"/>
      <c r="IO65" s="517"/>
      <c r="IP65" s="517"/>
      <c r="IQ65" s="517"/>
      <c r="IR65" s="517"/>
      <c r="IS65" s="517"/>
      <c r="IT65" s="517"/>
      <c r="IU65" s="517"/>
      <c r="IV65" s="517"/>
    </row>
    <row r="66" spans="1:256" s="36" customFormat="1" ht="16.5" customHeight="1">
      <c r="A66" s="633"/>
      <c r="B66" s="634"/>
      <c r="C66" s="631" t="s">
        <v>656</v>
      </c>
      <c r="D66" s="631">
        <v>5411</v>
      </c>
      <c r="E66" s="518">
        <v>450000</v>
      </c>
      <c r="F66" s="518">
        <v>450000</v>
      </c>
      <c r="G66" s="518" t="str">
        <f t="shared" si="0"/>
        <v> </v>
      </c>
      <c r="H66" s="518" t="str">
        <f t="shared" si="1"/>
        <v> </v>
      </c>
      <c r="I66" s="632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17"/>
      <c r="AW66" s="517"/>
      <c r="AX66" s="517"/>
      <c r="AY66" s="517"/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7"/>
      <c r="BL66" s="517"/>
      <c r="BM66" s="517"/>
      <c r="BN66" s="517"/>
      <c r="BO66" s="517"/>
      <c r="BP66" s="517"/>
      <c r="BQ66" s="517"/>
      <c r="BR66" s="517"/>
      <c r="BS66" s="517"/>
      <c r="BT66" s="517"/>
      <c r="BU66" s="517"/>
      <c r="BV66" s="517"/>
      <c r="BW66" s="517"/>
      <c r="BX66" s="517"/>
      <c r="BY66" s="517"/>
      <c r="BZ66" s="517"/>
      <c r="CA66" s="517"/>
      <c r="CB66" s="517"/>
      <c r="CC66" s="517"/>
      <c r="CD66" s="517"/>
      <c r="CE66" s="517"/>
      <c r="CF66" s="517"/>
      <c r="CG66" s="517"/>
      <c r="CH66" s="517"/>
      <c r="CI66" s="517"/>
      <c r="CJ66" s="517"/>
      <c r="CK66" s="517"/>
      <c r="CL66" s="517"/>
      <c r="CM66" s="517"/>
      <c r="CN66" s="517"/>
      <c r="CO66" s="517"/>
      <c r="CP66" s="517"/>
      <c r="CQ66" s="517"/>
      <c r="CR66" s="517"/>
      <c r="CS66" s="517"/>
      <c r="CT66" s="517"/>
      <c r="CU66" s="517"/>
      <c r="CV66" s="517"/>
      <c r="CW66" s="517"/>
      <c r="CX66" s="517"/>
      <c r="CY66" s="517"/>
      <c r="CZ66" s="517"/>
      <c r="DA66" s="517"/>
      <c r="DB66" s="517"/>
      <c r="DC66" s="517"/>
      <c r="DD66" s="517"/>
      <c r="DE66" s="517"/>
      <c r="DF66" s="517"/>
      <c r="DG66" s="517"/>
      <c r="DH66" s="517"/>
      <c r="DI66" s="517"/>
      <c r="DJ66" s="517"/>
      <c r="DK66" s="517"/>
      <c r="DL66" s="517"/>
      <c r="DM66" s="517"/>
      <c r="DN66" s="517"/>
      <c r="DO66" s="517"/>
      <c r="DP66" s="517"/>
      <c r="DQ66" s="517"/>
      <c r="DR66" s="517"/>
      <c r="DS66" s="517"/>
      <c r="DT66" s="517"/>
      <c r="DU66" s="517"/>
      <c r="DV66" s="517"/>
      <c r="DW66" s="517"/>
      <c r="DX66" s="517"/>
      <c r="DY66" s="517"/>
      <c r="DZ66" s="517"/>
      <c r="EA66" s="517"/>
      <c r="EB66" s="517"/>
      <c r="EC66" s="517"/>
      <c r="ED66" s="517"/>
      <c r="EE66" s="517"/>
      <c r="EF66" s="517"/>
      <c r="EG66" s="517"/>
      <c r="EH66" s="517"/>
      <c r="EI66" s="517"/>
      <c r="EJ66" s="517"/>
      <c r="EK66" s="517"/>
      <c r="EL66" s="517"/>
      <c r="EM66" s="517"/>
      <c r="EN66" s="517"/>
      <c r="EO66" s="517"/>
      <c r="EP66" s="517"/>
      <c r="EQ66" s="517"/>
      <c r="ER66" s="517"/>
      <c r="ES66" s="517"/>
      <c r="ET66" s="517"/>
      <c r="EU66" s="517"/>
      <c r="EV66" s="517"/>
      <c r="EW66" s="517"/>
      <c r="EX66" s="517"/>
      <c r="EY66" s="517"/>
      <c r="EZ66" s="517"/>
      <c r="FA66" s="517"/>
      <c r="FB66" s="517"/>
      <c r="FC66" s="517"/>
      <c r="FD66" s="517"/>
      <c r="FE66" s="517"/>
      <c r="FF66" s="517"/>
      <c r="FG66" s="517"/>
      <c r="FH66" s="517"/>
      <c r="FI66" s="517"/>
      <c r="FJ66" s="517"/>
      <c r="FK66" s="517"/>
      <c r="FL66" s="517"/>
      <c r="FM66" s="517"/>
      <c r="FN66" s="517"/>
      <c r="FO66" s="517"/>
      <c r="FP66" s="517"/>
      <c r="FQ66" s="517"/>
      <c r="FR66" s="517"/>
      <c r="FS66" s="517"/>
      <c r="FT66" s="517"/>
      <c r="FU66" s="517"/>
      <c r="FV66" s="517"/>
      <c r="FW66" s="517"/>
      <c r="FX66" s="517"/>
      <c r="FY66" s="517"/>
      <c r="FZ66" s="517"/>
      <c r="GA66" s="517"/>
      <c r="GB66" s="517"/>
      <c r="GC66" s="517"/>
      <c r="GD66" s="517"/>
      <c r="GE66" s="517"/>
      <c r="GF66" s="517"/>
      <c r="GG66" s="517"/>
      <c r="GH66" s="517"/>
      <c r="GI66" s="517"/>
      <c r="GJ66" s="517"/>
      <c r="GK66" s="517"/>
      <c r="GL66" s="517"/>
      <c r="GM66" s="517"/>
      <c r="GN66" s="517"/>
      <c r="GO66" s="517"/>
      <c r="GP66" s="517"/>
      <c r="GQ66" s="517"/>
      <c r="GR66" s="517"/>
      <c r="GS66" s="517"/>
      <c r="GT66" s="517"/>
      <c r="GU66" s="517"/>
      <c r="GV66" s="517"/>
      <c r="GW66" s="517"/>
      <c r="GX66" s="517"/>
      <c r="GY66" s="517"/>
      <c r="GZ66" s="517"/>
      <c r="HA66" s="517"/>
      <c r="HB66" s="517"/>
      <c r="HC66" s="517"/>
      <c r="HD66" s="517"/>
      <c r="HE66" s="517"/>
      <c r="HF66" s="517"/>
      <c r="HG66" s="517"/>
      <c r="HH66" s="517"/>
      <c r="HI66" s="517"/>
      <c r="HJ66" s="517"/>
      <c r="HK66" s="517"/>
      <c r="HL66" s="517"/>
      <c r="HM66" s="517"/>
      <c r="HN66" s="517"/>
      <c r="HO66" s="517"/>
      <c r="HP66" s="517"/>
      <c r="HQ66" s="517"/>
      <c r="HR66" s="517"/>
      <c r="HS66" s="517"/>
      <c r="HT66" s="517"/>
      <c r="HU66" s="517"/>
      <c r="HV66" s="517"/>
      <c r="HW66" s="517"/>
      <c r="HX66" s="517"/>
      <c r="HY66" s="517"/>
      <c r="HZ66" s="517"/>
      <c r="IA66" s="517"/>
      <c r="IB66" s="517"/>
      <c r="IC66" s="517"/>
      <c r="ID66" s="517"/>
      <c r="IE66" s="517"/>
      <c r="IF66" s="517"/>
      <c r="IG66" s="517"/>
      <c r="IH66" s="517"/>
      <c r="II66" s="517"/>
      <c r="IJ66" s="517"/>
      <c r="IK66" s="517"/>
      <c r="IL66" s="517"/>
      <c r="IM66" s="517"/>
      <c r="IN66" s="517"/>
      <c r="IO66" s="517"/>
      <c r="IP66" s="517"/>
      <c r="IQ66" s="517"/>
      <c r="IR66" s="517"/>
      <c r="IS66" s="517"/>
      <c r="IT66" s="517"/>
      <c r="IU66" s="517"/>
      <c r="IV66" s="517"/>
    </row>
    <row r="67" spans="1:256" s="36" customFormat="1" ht="16.5" customHeight="1">
      <c r="A67" s="633"/>
      <c r="B67" s="635"/>
      <c r="C67" s="629" t="s">
        <v>657</v>
      </c>
      <c r="D67" s="629">
        <v>5412</v>
      </c>
      <c r="E67" s="617">
        <v>3000000</v>
      </c>
      <c r="F67" s="617">
        <f>'[1]재경'!H52*1000</f>
        <v>3000000</v>
      </c>
      <c r="G67" s="617" t="str">
        <f t="shared" si="0"/>
        <v> </v>
      </c>
      <c r="H67" s="617" t="str">
        <f t="shared" si="1"/>
        <v> </v>
      </c>
      <c r="I67" s="644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7"/>
      <c r="BH67" s="517"/>
      <c r="BI67" s="517"/>
      <c r="BJ67" s="517"/>
      <c r="BK67" s="517"/>
      <c r="BL67" s="517"/>
      <c r="BM67" s="517"/>
      <c r="BN67" s="517"/>
      <c r="BO67" s="517"/>
      <c r="BP67" s="517"/>
      <c r="BQ67" s="517"/>
      <c r="BR67" s="517"/>
      <c r="BS67" s="517"/>
      <c r="BT67" s="517"/>
      <c r="BU67" s="517"/>
      <c r="BV67" s="517"/>
      <c r="BW67" s="517"/>
      <c r="BX67" s="517"/>
      <c r="BY67" s="517"/>
      <c r="BZ67" s="517"/>
      <c r="CA67" s="517"/>
      <c r="CB67" s="517"/>
      <c r="CC67" s="517"/>
      <c r="CD67" s="517"/>
      <c r="CE67" s="517"/>
      <c r="CF67" s="517"/>
      <c r="CG67" s="517"/>
      <c r="CH67" s="517"/>
      <c r="CI67" s="517"/>
      <c r="CJ67" s="517"/>
      <c r="CK67" s="517"/>
      <c r="CL67" s="517"/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/>
      <c r="CY67" s="517"/>
      <c r="CZ67" s="517"/>
      <c r="DA67" s="517"/>
      <c r="DB67" s="517"/>
      <c r="DC67" s="517"/>
      <c r="DD67" s="517"/>
      <c r="DE67" s="517"/>
      <c r="DF67" s="517"/>
      <c r="DG67" s="517"/>
      <c r="DH67" s="517"/>
      <c r="DI67" s="517"/>
      <c r="DJ67" s="517"/>
      <c r="DK67" s="517"/>
      <c r="DL67" s="517"/>
      <c r="DM67" s="517"/>
      <c r="DN67" s="517"/>
      <c r="DO67" s="517"/>
      <c r="DP67" s="517"/>
      <c r="DQ67" s="517"/>
      <c r="DR67" s="517"/>
      <c r="DS67" s="517"/>
      <c r="DT67" s="517"/>
      <c r="DU67" s="517"/>
      <c r="DV67" s="517"/>
      <c r="DW67" s="517"/>
      <c r="DX67" s="517"/>
      <c r="DY67" s="517"/>
      <c r="DZ67" s="517"/>
      <c r="EA67" s="517"/>
      <c r="EB67" s="517"/>
      <c r="EC67" s="517"/>
      <c r="ED67" s="517"/>
      <c r="EE67" s="517"/>
      <c r="EF67" s="517"/>
      <c r="EG67" s="517"/>
      <c r="EH67" s="517"/>
      <c r="EI67" s="517"/>
      <c r="EJ67" s="517"/>
      <c r="EK67" s="517"/>
      <c r="EL67" s="517"/>
      <c r="EM67" s="517"/>
      <c r="EN67" s="517"/>
      <c r="EO67" s="517"/>
      <c r="EP67" s="517"/>
      <c r="EQ67" s="517"/>
      <c r="ER67" s="517"/>
      <c r="ES67" s="517"/>
      <c r="ET67" s="517"/>
      <c r="EU67" s="517"/>
      <c r="EV67" s="517"/>
      <c r="EW67" s="517"/>
      <c r="EX67" s="517"/>
      <c r="EY67" s="517"/>
      <c r="EZ67" s="517"/>
      <c r="FA67" s="517"/>
      <c r="FB67" s="517"/>
      <c r="FC67" s="517"/>
      <c r="FD67" s="517"/>
      <c r="FE67" s="517"/>
      <c r="FF67" s="517"/>
      <c r="FG67" s="517"/>
      <c r="FH67" s="517"/>
      <c r="FI67" s="517"/>
      <c r="FJ67" s="517"/>
      <c r="FK67" s="517"/>
      <c r="FL67" s="517"/>
      <c r="FM67" s="517"/>
      <c r="FN67" s="517"/>
      <c r="FO67" s="517"/>
      <c r="FP67" s="517"/>
      <c r="FQ67" s="517"/>
      <c r="FR67" s="517"/>
      <c r="FS67" s="517"/>
      <c r="FT67" s="517"/>
      <c r="FU67" s="517"/>
      <c r="FV67" s="517"/>
      <c r="FW67" s="517"/>
      <c r="FX67" s="517"/>
      <c r="FY67" s="517"/>
      <c r="FZ67" s="517"/>
      <c r="GA67" s="517"/>
      <c r="GB67" s="517"/>
      <c r="GC67" s="517"/>
      <c r="GD67" s="517"/>
      <c r="GE67" s="517"/>
      <c r="GF67" s="517"/>
      <c r="GG67" s="517"/>
      <c r="GH67" s="517"/>
      <c r="GI67" s="517"/>
      <c r="GJ67" s="517"/>
      <c r="GK67" s="517"/>
      <c r="GL67" s="517"/>
      <c r="GM67" s="517"/>
      <c r="GN67" s="517"/>
      <c r="GO67" s="517"/>
      <c r="GP67" s="517"/>
      <c r="GQ67" s="517"/>
      <c r="GR67" s="517"/>
      <c r="GS67" s="517"/>
      <c r="GT67" s="517"/>
      <c r="GU67" s="517"/>
      <c r="GV67" s="517"/>
      <c r="GW67" s="517"/>
      <c r="GX67" s="517"/>
      <c r="GY67" s="517"/>
      <c r="GZ67" s="517"/>
      <c r="HA67" s="517"/>
      <c r="HB67" s="517"/>
      <c r="HC67" s="517"/>
      <c r="HD67" s="517"/>
      <c r="HE67" s="517"/>
      <c r="HF67" s="517"/>
      <c r="HG67" s="517"/>
      <c r="HH67" s="517"/>
      <c r="HI67" s="517"/>
      <c r="HJ67" s="517"/>
      <c r="HK67" s="517"/>
      <c r="HL67" s="517"/>
      <c r="HM67" s="517"/>
      <c r="HN67" s="517"/>
      <c r="HO67" s="517"/>
      <c r="HP67" s="517"/>
      <c r="HQ67" s="517"/>
      <c r="HR67" s="517"/>
      <c r="HS67" s="517"/>
      <c r="HT67" s="517"/>
      <c r="HU67" s="517"/>
      <c r="HV67" s="517"/>
      <c r="HW67" s="517"/>
      <c r="HX67" s="517"/>
      <c r="HY67" s="517"/>
      <c r="HZ67" s="517"/>
      <c r="IA67" s="517"/>
      <c r="IB67" s="517"/>
      <c r="IC67" s="517"/>
      <c r="ID67" s="517"/>
      <c r="IE67" s="517"/>
      <c r="IF67" s="517"/>
      <c r="IG67" s="517"/>
      <c r="IH67" s="517"/>
      <c r="II67" s="517"/>
      <c r="IJ67" s="517"/>
      <c r="IK67" s="517"/>
      <c r="IL67" s="517"/>
      <c r="IM67" s="517"/>
      <c r="IN67" s="517"/>
      <c r="IO67" s="517"/>
      <c r="IP67" s="517"/>
      <c r="IQ67" s="517"/>
      <c r="IR67" s="517"/>
      <c r="IS67" s="517"/>
      <c r="IT67" s="517"/>
      <c r="IU67" s="517"/>
      <c r="IV67" s="517"/>
    </row>
    <row r="68" spans="1:256" s="36" customFormat="1" ht="16.5" customHeight="1">
      <c r="A68" s="633"/>
      <c r="B68" s="635"/>
      <c r="C68" s="631" t="s">
        <v>658</v>
      </c>
      <c r="D68" s="631">
        <v>5413</v>
      </c>
      <c r="E68" s="518">
        <v>13800000</v>
      </c>
      <c r="F68" s="518">
        <f>'[1]재경'!H53*1000</f>
        <v>13800000</v>
      </c>
      <c r="G68" s="518" t="str">
        <f t="shared" si="0"/>
        <v> </v>
      </c>
      <c r="H68" s="518" t="str">
        <f t="shared" si="1"/>
        <v> </v>
      </c>
      <c r="I68" s="63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  <c r="AP68" s="517"/>
      <c r="AQ68" s="517"/>
      <c r="AR68" s="517"/>
      <c r="AS68" s="517"/>
      <c r="AT68" s="517"/>
      <c r="AU68" s="517"/>
      <c r="AV68" s="517"/>
      <c r="AW68" s="517"/>
      <c r="AX68" s="517"/>
      <c r="AY68" s="517"/>
      <c r="AZ68" s="517"/>
      <c r="BA68" s="517"/>
      <c r="BB68" s="517"/>
      <c r="BC68" s="517"/>
      <c r="BD68" s="517"/>
      <c r="BE68" s="517"/>
      <c r="BF68" s="517"/>
      <c r="BG68" s="517"/>
      <c r="BH68" s="517"/>
      <c r="BI68" s="517"/>
      <c r="BJ68" s="517"/>
      <c r="BK68" s="517"/>
      <c r="BL68" s="517"/>
      <c r="BM68" s="517"/>
      <c r="BN68" s="517"/>
      <c r="BO68" s="517"/>
      <c r="BP68" s="517"/>
      <c r="BQ68" s="517"/>
      <c r="BR68" s="517"/>
      <c r="BS68" s="517"/>
      <c r="BT68" s="517"/>
      <c r="BU68" s="517"/>
      <c r="BV68" s="517"/>
      <c r="BW68" s="517"/>
      <c r="BX68" s="517"/>
      <c r="BY68" s="517"/>
      <c r="BZ68" s="517"/>
      <c r="CA68" s="517"/>
      <c r="CB68" s="517"/>
      <c r="CC68" s="517"/>
      <c r="CD68" s="517"/>
      <c r="CE68" s="517"/>
      <c r="CF68" s="517"/>
      <c r="CG68" s="517"/>
      <c r="CH68" s="517"/>
      <c r="CI68" s="517"/>
      <c r="CJ68" s="517"/>
      <c r="CK68" s="517"/>
      <c r="CL68" s="517"/>
      <c r="CM68" s="517"/>
      <c r="CN68" s="517"/>
      <c r="CO68" s="517"/>
      <c r="CP68" s="517"/>
      <c r="CQ68" s="517"/>
      <c r="CR68" s="517"/>
      <c r="CS68" s="517"/>
      <c r="CT68" s="517"/>
      <c r="CU68" s="517"/>
      <c r="CV68" s="517"/>
      <c r="CW68" s="517"/>
      <c r="CX68" s="517"/>
      <c r="CY68" s="517"/>
      <c r="CZ68" s="517"/>
      <c r="DA68" s="517"/>
      <c r="DB68" s="517"/>
      <c r="DC68" s="517"/>
      <c r="DD68" s="517"/>
      <c r="DE68" s="517"/>
      <c r="DF68" s="517"/>
      <c r="DG68" s="517"/>
      <c r="DH68" s="517"/>
      <c r="DI68" s="517"/>
      <c r="DJ68" s="517"/>
      <c r="DK68" s="517"/>
      <c r="DL68" s="517"/>
      <c r="DM68" s="517"/>
      <c r="DN68" s="517"/>
      <c r="DO68" s="517"/>
      <c r="DP68" s="517"/>
      <c r="DQ68" s="517"/>
      <c r="DR68" s="517"/>
      <c r="DS68" s="517"/>
      <c r="DT68" s="517"/>
      <c r="DU68" s="517"/>
      <c r="DV68" s="517"/>
      <c r="DW68" s="517"/>
      <c r="DX68" s="517"/>
      <c r="DY68" s="517"/>
      <c r="DZ68" s="517"/>
      <c r="EA68" s="517"/>
      <c r="EB68" s="517"/>
      <c r="EC68" s="517"/>
      <c r="ED68" s="517"/>
      <c r="EE68" s="517"/>
      <c r="EF68" s="517"/>
      <c r="EG68" s="517"/>
      <c r="EH68" s="517"/>
      <c r="EI68" s="517"/>
      <c r="EJ68" s="517"/>
      <c r="EK68" s="517"/>
      <c r="EL68" s="517"/>
      <c r="EM68" s="517"/>
      <c r="EN68" s="517"/>
      <c r="EO68" s="517"/>
      <c r="EP68" s="517"/>
      <c r="EQ68" s="517"/>
      <c r="ER68" s="517"/>
      <c r="ES68" s="517"/>
      <c r="ET68" s="517"/>
      <c r="EU68" s="517"/>
      <c r="EV68" s="517"/>
      <c r="EW68" s="517"/>
      <c r="EX68" s="517"/>
      <c r="EY68" s="517"/>
      <c r="EZ68" s="517"/>
      <c r="FA68" s="517"/>
      <c r="FB68" s="517"/>
      <c r="FC68" s="517"/>
      <c r="FD68" s="517"/>
      <c r="FE68" s="517"/>
      <c r="FF68" s="517"/>
      <c r="FG68" s="517"/>
      <c r="FH68" s="517"/>
      <c r="FI68" s="517"/>
      <c r="FJ68" s="517"/>
      <c r="FK68" s="517"/>
      <c r="FL68" s="517"/>
      <c r="FM68" s="517"/>
      <c r="FN68" s="517"/>
      <c r="FO68" s="517"/>
      <c r="FP68" s="517"/>
      <c r="FQ68" s="517"/>
      <c r="FR68" s="517"/>
      <c r="FS68" s="517"/>
      <c r="FT68" s="517"/>
      <c r="FU68" s="517"/>
      <c r="FV68" s="517"/>
      <c r="FW68" s="517"/>
      <c r="FX68" s="517"/>
      <c r="FY68" s="517"/>
      <c r="FZ68" s="517"/>
      <c r="GA68" s="517"/>
      <c r="GB68" s="517"/>
      <c r="GC68" s="517"/>
      <c r="GD68" s="517"/>
      <c r="GE68" s="517"/>
      <c r="GF68" s="517"/>
      <c r="GG68" s="517"/>
      <c r="GH68" s="517"/>
      <c r="GI68" s="517"/>
      <c r="GJ68" s="517"/>
      <c r="GK68" s="517"/>
      <c r="GL68" s="517"/>
      <c r="GM68" s="517"/>
      <c r="GN68" s="517"/>
      <c r="GO68" s="517"/>
      <c r="GP68" s="517"/>
      <c r="GQ68" s="517"/>
      <c r="GR68" s="517"/>
      <c r="GS68" s="517"/>
      <c r="GT68" s="517"/>
      <c r="GU68" s="517"/>
      <c r="GV68" s="517"/>
      <c r="GW68" s="517"/>
      <c r="GX68" s="517"/>
      <c r="GY68" s="517"/>
      <c r="GZ68" s="517"/>
      <c r="HA68" s="517"/>
      <c r="HB68" s="517"/>
      <c r="HC68" s="517"/>
      <c r="HD68" s="517"/>
      <c r="HE68" s="517"/>
      <c r="HF68" s="517"/>
      <c r="HG68" s="517"/>
      <c r="HH68" s="517"/>
      <c r="HI68" s="517"/>
      <c r="HJ68" s="517"/>
      <c r="HK68" s="517"/>
      <c r="HL68" s="517"/>
      <c r="HM68" s="517"/>
      <c r="HN68" s="517"/>
      <c r="HO68" s="517"/>
      <c r="HP68" s="517"/>
      <c r="HQ68" s="517"/>
      <c r="HR68" s="517"/>
      <c r="HS68" s="517"/>
      <c r="HT68" s="517"/>
      <c r="HU68" s="517"/>
      <c r="HV68" s="517"/>
      <c r="HW68" s="517"/>
      <c r="HX68" s="517"/>
      <c r="HY68" s="517"/>
      <c r="HZ68" s="517"/>
      <c r="IA68" s="517"/>
      <c r="IB68" s="517"/>
      <c r="IC68" s="517"/>
      <c r="ID68" s="517"/>
      <c r="IE68" s="517"/>
      <c r="IF68" s="517"/>
      <c r="IG68" s="517"/>
      <c r="IH68" s="517"/>
      <c r="II68" s="517"/>
      <c r="IJ68" s="517"/>
      <c r="IK68" s="517"/>
      <c r="IL68" s="517"/>
      <c r="IM68" s="517"/>
      <c r="IN68" s="517"/>
      <c r="IO68" s="517"/>
      <c r="IP68" s="517"/>
      <c r="IQ68" s="517"/>
      <c r="IR68" s="517"/>
      <c r="IS68" s="517"/>
      <c r="IT68" s="517"/>
      <c r="IU68" s="517"/>
      <c r="IV68" s="517"/>
    </row>
    <row r="69" spans="1:256" s="36" customFormat="1" ht="16.5" customHeight="1">
      <c r="A69" s="633"/>
      <c r="B69" s="635"/>
      <c r="C69" s="631" t="s">
        <v>659</v>
      </c>
      <c r="D69" s="631">
        <v>5414</v>
      </c>
      <c r="E69" s="518">
        <v>500000</v>
      </c>
      <c r="F69" s="518">
        <f>'[1]재경'!H55*1000</f>
        <v>500000</v>
      </c>
      <c r="G69" s="518" t="str">
        <f t="shared" si="0"/>
        <v> </v>
      </c>
      <c r="H69" s="518" t="str">
        <f t="shared" si="1"/>
        <v> </v>
      </c>
      <c r="I69" s="632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7"/>
      <c r="BL69" s="517"/>
      <c r="BM69" s="517"/>
      <c r="BN69" s="517"/>
      <c r="BO69" s="517"/>
      <c r="BP69" s="517"/>
      <c r="BQ69" s="517"/>
      <c r="BR69" s="517"/>
      <c r="BS69" s="517"/>
      <c r="BT69" s="517"/>
      <c r="BU69" s="517"/>
      <c r="BV69" s="517"/>
      <c r="BW69" s="517"/>
      <c r="BX69" s="517"/>
      <c r="BY69" s="517"/>
      <c r="BZ69" s="517"/>
      <c r="CA69" s="517"/>
      <c r="CB69" s="517"/>
      <c r="CC69" s="517"/>
      <c r="CD69" s="517"/>
      <c r="CE69" s="517"/>
      <c r="CF69" s="517"/>
      <c r="CG69" s="517"/>
      <c r="CH69" s="517"/>
      <c r="CI69" s="517"/>
      <c r="CJ69" s="517"/>
      <c r="CK69" s="517"/>
      <c r="CL69" s="517"/>
      <c r="CM69" s="517"/>
      <c r="CN69" s="517"/>
      <c r="CO69" s="517"/>
      <c r="CP69" s="517"/>
      <c r="CQ69" s="517"/>
      <c r="CR69" s="517"/>
      <c r="CS69" s="517"/>
      <c r="CT69" s="517"/>
      <c r="CU69" s="517"/>
      <c r="CV69" s="517"/>
      <c r="CW69" s="517"/>
      <c r="CX69" s="517"/>
      <c r="CY69" s="517"/>
      <c r="CZ69" s="517"/>
      <c r="DA69" s="517"/>
      <c r="DB69" s="517"/>
      <c r="DC69" s="517"/>
      <c r="DD69" s="517"/>
      <c r="DE69" s="517"/>
      <c r="DF69" s="517"/>
      <c r="DG69" s="517"/>
      <c r="DH69" s="517"/>
      <c r="DI69" s="517"/>
      <c r="DJ69" s="517"/>
      <c r="DK69" s="517"/>
      <c r="DL69" s="517"/>
      <c r="DM69" s="517"/>
      <c r="DN69" s="517"/>
      <c r="DO69" s="517"/>
      <c r="DP69" s="517"/>
      <c r="DQ69" s="517"/>
      <c r="DR69" s="517"/>
      <c r="DS69" s="517"/>
      <c r="DT69" s="517"/>
      <c r="DU69" s="517"/>
      <c r="DV69" s="517"/>
      <c r="DW69" s="517"/>
      <c r="DX69" s="517"/>
      <c r="DY69" s="517"/>
      <c r="DZ69" s="517"/>
      <c r="EA69" s="517"/>
      <c r="EB69" s="517"/>
      <c r="EC69" s="517"/>
      <c r="ED69" s="517"/>
      <c r="EE69" s="517"/>
      <c r="EF69" s="517"/>
      <c r="EG69" s="517"/>
      <c r="EH69" s="517"/>
      <c r="EI69" s="517"/>
      <c r="EJ69" s="517"/>
      <c r="EK69" s="517"/>
      <c r="EL69" s="517"/>
      <c r="EM69" s="517"/>
      <c r="EN69" s="517"/>
      <c r="EO69" s="517"/>
      <c r="EP69" s="517"/>
      <c r="EQ69" s="517"/>
      <c r="ER69" s="517"/>
      <c r="ES69" s="517"/>
      <c r="ET69" s="517"/>
      <c r="EU69" s="517"/>
      <c r="EV69" s="517"/>
      <c r="EW69" s="517"/>
      <c r="EX69" s="517"/>
      <c r="EY69" s="517"/>
      <c r="EZ69" s="517"/>
      <c r="FA69" s="517"/>
      <c r="FB69" s="517"/>
      <c r="FC69" s="517"/>
      <c r="FD69" s="517"/>
      <c r="FE69" s="517"/>
      <c r="FF69" s="517"/>
      <c r="FG69" s="517"/>
      <c r="FH69" s="517"/>
      <c r="FI69" s="517"/>
      <c r="FJ69" s="517"/>
      <c r="FK69" s="517"/>
      <c r="FL69" s="517"/>
      <c r="FM69" s="517"/>
      <c r="FN69" s="517"/>
      <c r="FO69" s="517"/>
      <c r="FP69" s="517"/>
      <c r="FQ69" s="517"/>
      <c r="FR69" s="517"/>
      <c r="FS69" s="517"/>
      <c r="FT69" s="517"/>
      <c r="FU69" s="517"/>
      <c r="FV69" s="517"/>
      <c r="FW69" s="517"/>
      <c r="FX69" s="517"/>
      <c r="FY69" s="517"/>
      <c r="FZ69" s="517"/>
      <c r="GA69" s="517"/>
      <c r="GB69" s="517"/>
      <c r="GC69" s="517"/>
      <c r="GD69" s="517"/>
      <c r="GE69" s="517"/>
      <c r="GF69" s="517"/>
      <c r="GG69" s="517"/>
      <c r="GH69" s="517"/>
      <c r="GI69" s="517"/>
      <c r="GJ69" s="517"/>
      <c r="GK69" s="517"/>
      <c r="GL69" s="517"/>
      <c r="GM69" s="517"/>
      <c r="GN69" s="517"/>
      <c r="GO69" s="517"/>
      <c r="GP69" s="517"/>
      <c r="GQ69" s="517"/>
      <c r="GR69" s="517"/>
      <c r="GS69" s="517"/>
      <c r="GT69" s="517"/>
      <c r="GU69" s="517"/>
      <c r="GV69" s="517"/>
      <c r="GW69" s="517"/>
      <c r="GX69" s="517"/>
      <c r="GY69" s="517"/>
      <c r="GZ69" s="517"/>
      <c r="HA69" s="517"/>
      <c r="HB69" s="517"/>
      <c r="HC69" s="517"/>
      <c r="HD69" s="517"/>
      <c r="HE69" s="517"/>
      <c r="HF69" s="517"/>
      <c r="HG69" s="517"/>
      <c r="HH69" s="517"/>
      <c r="HI69" s="517"/>
      <c r="HJ69" s="517"/>
      <c r="HK69" s="517"/>
      <c r="HL69" s="517"/>
      <c r="HM69" s="517"/>
      <c r="HN69" s="517"/>
      <c r="HO69" s="517"/>
      <c r="HP69" s="517"/>
      <c r="HQ69" s="517"/>
      <c r="HR69" s="517"/>
      <c r="HS69" s="517"/>
      <c r="HT69" s="517"/>
      <c r="HU69" s="517"/>
      <c r="HV69" s="517"/>
      <c r="HW69" s="517"/>
      <c r="HX69" s="517"/>
      <c r="HY69" s="517"/>
      <c r="HZ69" s="517"/>
      <c r="IA69" s="517"/>
      <c r="IB69" s="517"/>
      <c r="IC69" s="517"/>
      <c r="ID69" s="517"/>
      <c r="IE69" s="517"/>
      <c r="IF69" s="517"/>
      <c r="IG69" s="517"/>
      <c r="IH69" s="517"/>
      <c r="II69" s="517"/>
      <c r="IJ69" s="517"/>
      <c r="IK69" s="517"/>
      <c r="IL69" s="517"/>
      <c r="IM69" s="517"/>
      <c r="IN69" s="517"/>
      <c r="IO69" s="517"/>
      <c r="IP69" s="517"/>
      <c r="IQ69" s="517"/>
      <c r="IR69" s="517"/>
      <c r="IS69" s="517"/>
      <c r="IT69" s="517"/>
      <c r="IU69" s="517"/>
      <c r="IV69" s="517"/>
    </row>
    <row r="70" spans="1:256" s="36" customFormat="1" ht="16.5" customHeight="1">
      <c r="A70" s="633"/>
      <c r="B70" s="635"/>
      <c r="C70" s="629" t="s">
        <v>660</v>
      </c>
      <c r="D70" s="629">
        <v>5415</v>
      </c>
      <c r="E70" s="617">
        <v>5700000</v>
      </c>
      <c r="F70" s="617">
        <f>'[1]재경'!H56*1000</f>
        <v>5700000</v>
      </c>
      <c r="G70" s="617" t="str">
        <f t="shared" si="0"/>
        <v> </v>
      </c>
      <c r="H70" s="617" t="str">
        <f t="shared" si="1"/>
        <v> </v>
      </c>
      <c r="I70" s="639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  <c r="AR70" s="517"/>
      <c r="AS70" s="517"/>
      <c r="AT70" s="517"/>
      <c r="AU70" s="517"/>
      <c r="AV70" s="517"/>
      <c r="AW70" s="517"/>
      <c r="AX70" s="517"/>
      <c r="AY70" s="517"/>
      <c r="AZ70" s="517"/>
      <c r="BA70" s="517"/>
      <c r="BB70" s="517"/>
      <c r="BC70" s="517"/>
      <c r="BD70" s="517"/>
      <c r="BE70" s="517"/>
      <c r="BF70" s="517"/>
      <c r="BG70" s="517"/>
      <c r="BH70" s="517"/>
      <c r="BI70" s="517"/>
      <c r="BJ70" s="517"/>
      <c r="BK70" s="517"/>
      <c r="BL70" s="517"/>
      <c r="BM70" s="517"/>
      <c r="BN70" s="517"/>
      <c r="BO70" s="517"/>
      <c r="BP70" s="517"/>
      <c r="BQ70" s="517"/>
      <c r="BR70" s="517"/>
      <c r="BS70" s="517"/>
      <c r="BT70" s="517"/>
      <c r="BU70" s="517"/>
      <c r="BV70" s="517"/>
      <c r="BW70" s="517"/>
      <c r="BX70" s="517"/>
      <c r="BY70" s="517"/>
      <c r="BZ70" s="517"/>
      <c r="CA70" s="517"/>
      <c r="CB70" s="517"/>
      <c r="CC70" s="517"/>
      <c r="CD70" s="517"/>
      <c r="CE70" s="517"/>
      <c r="CF70" s="517"/>
      <c r="CG70" s="517"/>
      <c r="CH70" s="517"/>
      <c r="CI70" s="517"/>
      <c r="CJ70" s="517"/>
      <c r="CK70" s="517"/>
      <c r="CL70" s="517"/>
      <c r="CM70" s="517"/>
      <c r="CN70" s="517"/>
      <c r="CO70" s="517"/>
      <c r="CP70" s="517"/>
      <c r="CQ70" s="517"/>
      <c r="CR70" s="517"/>
      <c r="CS70" s="517"/>
      <c r="CT70" s="517"/>
      <c r="CU70" s="517"/>
      <c r="CV70" s="517"/>
      <c r="CW70" s="517"/>
      <c r="CX70" s="517"/>
      <c r="CY70" s="517"/>
      <c r="CZ70" s="517"/>
      <c r="DA70" s="517"/>
      <c r="DB70" s="517"/>
      <c r="DC70" s="517"/>
      <c r="DD70" s="517"/>
      <c r="DE70" s="517"/>
      <c r="DF70" s="517"/>
      <c r="DG70" s="517"/>
      <c r="DH70" s="517"/>
      <c r="DI70" s="517"/>
      <c r="DJ70" s="517"/>
      <c r="DK70" s="517"/>
      <c r="DL70" s="517"/>
      <c r="DM70" s="517"/>
      <c r="DN70" s="517"/>
      <c r="DO70" s="517"/>
      <c r="DP70" s="517"/>
      <c r="DQ70" s="517"/>
      <c r="DR70" s="517"/>
      <c r="DS70" s="517"/>
      <c r="DT70" s="517"/>
      <c r="DU70" s="517"/>
      <c r="DV70" s="517"/>
      <c r="DW70" s="517"/>
      <c r="DX70" s="517"/>
      <c r="DY70" s="517"/>
      <c r="DZ70" s="517"/>
      <c r="EA70" s="517"/>
      <c r="EB70" s="517"/>
      <c r="EC70" s="517"/>
      <c r="ED70" s="517"/>
      <c r="EE70" s="517"/>
      <c r="EF70" s="517"/>
      <c r="EG70" s="517"/>
      <c r="EH70" s="517"/>
      <c r="EI70" s="517"/>
      <c r="EJ70" s="517"/>
      <c r="EK70" s="517"/>
      <c r="EL70" s="517"/>
      <c r="EM70" s="517"/>
      <c r="EN70" s="517"/>
      <c r="EO70" s="517"/>
      <c r="EP70" s="517"/>
      <c r="EQ70" s="517"/>
      <c r="ER70" s="517"/>
      <c r="ES70" s="517"/>
      <c r="ET70" s="517"/>
      <c r="EU70" s="517"/>
      <c r="EV70" s="517"/>
      <c r="EW70" s="517"/>
      <c r="EX70" s="517"/>
      <c r="EY70" s="517"/>
      <c r="EZ70" s="517"/>
      <c r="FA70" s="517"/>
      <c r="FB70" s="517"/>
      <c r="FC70" s="517"/>
      <c r="FD70" s="517"/>
      <c r="FE70" s="517"/>
      <c r="FF70" s="517"/>
      <c r="FG70" s="517"/>
      <c r="FH70" s="517"/>
      <c r="FI70" s="517"/>
      <c r="FJ70" s="517"/>
      <c r="FK70" s="517"/>
      <c r="FL70" s="517"/>
      <c r="FM70" s="517"/>
      <c r="FN70" s="517"/>
      <c r="FO70" s="517"/>
      <c r="FP70" s="517"/>
      <c r="FQ70" s="517"/>
      <c r="FR70" s="517"/>
      <c r="FS70" s="517"/>
      <c r="FT70" s="517"/>
      <c r="FU70" s="517"/>
      <c r="FV70" s="517"/>
      <c r="FW70" s="517"/>
      <c r="FX70" s="517"/>
      <c r="FY70" s="517"/>
      <c r="FZ70" s="517"/>
      <c r="GA70" s="517"/>
      <c r="GB70" s="517"/>
      <c r="GC70" s="517"/>
      <c r="GD70" s="517"/>
      <c r="GE70" s="517"/>
      <c r="GF70" s="517"/>
      <c r="GG70" s="517"/>
      <c r="GH70" s="517"/>
      <c r="GI70" s="517"/>
      <c r="GJ70" s="517"/>
      <c r="GK70" s="517"/>
      <c r="GL70" s="517"/>
      <c r="GM70" s="517"/>
      <c r="GN70" s="517"/>
      <c r="GO70" s="517"/>
      <c r="GP70" s="517"/>
      <c r="GQ70" s="517"/>
      <c r="GR70" s="517"/>
      <c r="GS70" s="517"/>
      <c r="GT70" s="517"/>
      <c r="GU70" s="517"/>
      <c r="GV70" s="517"/>
      <c r="GW70" s="517"/>
      <c r="GX70" s="517"/>
      <c r="GY70" s="517"/>
      <c r="GZ70" s="517"/>
      <c r="HA70" s="517"/>
      <c r="HB70" s="517"/>
      <c r="HC70" s="517"/>
      <c r="HD70" s="517"/>
      <c r="HE70" s="517"/>
      <c r="HF70" s="517"/>
      <c r="HG70" s="517"/>
      <c r="HH70" s="517"/>
      <c r="HI70" s="517"/>
      <c r="HJ70" s="517"/>
      <c r="HK70" s="517"/>
      <c r="HL70" s="517"/>
      <c r="HM70" s="517"/>
      <c r="HN70" s="517"/>
      <c r="HO70" s="517"/>
      <c r="HP70" s="517"/>
      <c r="HQ70" s="517"/>
      <c r="HR70" s="517"/>
      <c r="HS70" s="517"/>
      <c r="HT70" s="517"/>
      <c r="HU70" s="517"/>
      <c r="HV70" s="517"/>
      <c r="HW70" s="517"/>
      <c r="HX70" s="517"/>
      <c r="HY70" s="517"/>
      <c r="HZ70" s="517"/>
      <c r="IA70" s="517"/>
      <c r="IB70" s="517"/>
      <c r="IC70" s="517"/>
      <c r="ID70" s="517"/>
      <c r="IE70" s="517"/>
      <c r="IF70" s="517"/>
      <c r="IG70" s="517"/>
      <c r="IH70" s="517"/>
      <c r="II70" s="517"/>
      <c r="IJ70" s="517"/>
      <c r="IK70" s="517"/>
      <c r="IL70" s="517"/>
      <c r="IM70" s="517"/>
      <c r="IN70" s="517"/>
      <c r="IO70" s="517"/>
      <c r="IP70" s="517"/>
      <c r="IQ70" s="517"/>
      <c r="IR70" s="517"/>
      <c r="IS70" s="517"/>
      <c r="IT70" s="517"/>
      <c r="IU70" s="517"/>
      <c r="IV70" s="517"/>
    </row>
    <row r="71" spans="1:256" s="36" customFormat="1" ht="16.5" customHeight="1">
      <c r="A71" s="633"/>
      <c r="B71" s="631" t="s">
        <v>661</v>
      </c>
      <c r="C71" s="631"/>
      <c r="D71" s="631">
        <v>5420</v>
      </c>
      <c r="E71" s="518">
        <f>SUM(E72:E78)</f>
        <v>27029000</v>
      </c>
      <c r="F71" s="518">
        <f>SUM(F72:F78)</f>
        <v>27650000</v>
      </c>
      <c r="G71" s="617" t="str">
        <f>IF(0=SUM(E71-F71)," ",IF(0&lt;SUM(E71-F71),SUM(E71-F71),IF(0&gt;SUM(E71-F71)," ")))</f>
        <v> </v>
      </c>
      <c r="H71" s="617">
        <f>IF(0=SUM(E71-F71)," ",IF(0&gt;SUM(E71-F71),-SUM(E71-F71),IF(0&lt;SUM(E71-F71)," ")))</f>
        <v>621000</v>
      </c>
      <c r="I71" s="632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7"/>
      <c r="BC71" s="517"/>
      <c r="BD71" s="517"/>
      <c r="BE71" s="517"/>
      <c r="BF71" s="517"/>
      <c r="BG71" s="517"/>
      <c r="BH71" s="517"/>
      <c r="BI71" s="517"/>
      <c r="BJ71" s="517"/>
      <c r="BK71" s="517"/>
      <c r="BL71" s="517"/>
      <c r="BM71" s="517"/>
      <c r="BN71" s="517"/>
      <c r="BO71" s="517"/>
      <c r="BP71" s="517"/>
      <c r="BQ71" s="517"/>
      <c r="BR71" s="517"/>
      <c r="BS71" s="517"/>
      <c r="BT71" s="517"/>
      <c r="BU71" s="517"/>
      <c r="BV71" s="517"/>
      <c r="BW71" s="517"/>
      <c r="BX71" s="517"/>
      <c r="BY71" s="517"/>
      <c r="BZ71" s="517"/>
      <c r="CA71" s="517"/>
      <c r="CB71" s="517"/>
      <c r="CC71" s="517"/>
      <c r="CD71" s="517"/>
      <c r="CE71" s="517"/>
      <c r="CF71" s="517"/>
      <c r="CG71" s="517"/>
      <c r="CH71" s="517"/>
      <c r="CI71" s="517"/>
      <c r="CJ71" s="517"/>
      <c r="CK71" s="517"/>
      <c r="CL71" s="517"/>
      <c r="CM71" s="517"/>
      <c r="CN71" s="517"/>
      <c r="CO71" s="517"/>
      <c r="CP71" s="517"/>
      <c r="CQ71" s="517"/>
      <c r="CR71" s="517"/>
      <c r="CS71" s="517"/>
      <c r="CT71" s="517"/>
      <c r="CU71" s="517"/>
      <c r="CV71" s="517"/>
      <c r="CW71" s="517"/>
      <c r="CX71" s="517"/>
      <c r="CY71" s="517"/>
      <c r="CZ71" s="517"/>
      <c r="DA71" s="517"/>
      <c r="DB71" s="517"/>
      <c r="DC71" s="517"/>
      <c r="DD71" s="517"/>
      <c r="DE71" s="517"/>
      <c r="DF71" s="517"/>
      <c r="DG71" s="517"/>
      <c r="DH71" s="517"/>
      <c r="DI71" s="517"/>
      <c r="DJ71" s="517"/>
      <c r="DK71" s="517"/>
      <c r="DL71" s="517"/>
      <c r="DM71" s="517"/>
      <c r="DN71" s="517"/>
      <c r="DO71" s="517"/>
      <c r="DP71" s="517"/>
      <c r="DQ71" s="517"/>
      <c r="DR71" s="517"/>
      <c r="DS71" s="517"/>
      <c r="DT71" s="517"/>
      <c r="DU71" s="517"/>
      <c r="DV71" s="517"/>
      <c r="DW71" s="517"/>
      <c r="DX71" s="517"/>
      <c r="DY71" s="517"/>
      <c r="DZ71" s="517"/>
      <c r="EA71" s="517"/>
      <c r="EB71" s="517"/>
      <c r="EC71" s="517"/>
      <c r="ED71" s="517"/>
      <c r="EE71" s="517"/>
      <c r="EF71" s="517"/>
      <c r="EG71" s="517"/>
      <c r="EH71" s="517"/>
      <c r="EI71" s="517"/>
      <c r="EJ71" s="517"/>
      <c r="EK71" s="517"/>
      <c r="EL71" s="517"/>
      <c r="EM71" s="517"/>
      <c r="EN71" s="517"/>
      <c r="EO71" s="517"/>
      <c r="EP71" s="517"/>
      <c r="EQ71" s="517"/>
      <c r="ER71" s="517"/>
      <c r="ES71" s="517"/>
      <c r="ET71" s="517"/>
      <c r="EU71" s="517"/>
      <c r="EV71" s="517"/>
      <c r="EW71" s="517"/>
      <c r="EX71" s="517"/>
      <c r="EY71" s="517"/>
      <c r="EZ71" s="517"/>
      <c r="FA71" s="517"/>
      <c r="FB71" s="517"/>
      <c r="FC71" s="517"/>
      <c r="FD71" s="517"/>
      <c r="FE71" s="517"/>
      <c r="FF71" s="517"/>
      <c r="FG71" s="517"/>
      <c r="FH71" s="517"/>
      <c r="FI71" s="517"/>
      <c r="FJ71" s="517"/>
      <c r="FK71" s="517"/>
      <c r="FL71" s="517"/>
      <c r="FM71" s="517"/>
      <c r="FN71" s="517"/>
      <c r="FO71" s="517"/>
      <c r="FP71" s="517"/>
      <c r="FQ71" s="517"/>
      <c r="FR71" s="517"/>
      <c r="FS71" s="517"/>
      <c r="FT71" s="517"/>
      <c r="FU71" s="517"/>
      <c r="FV71" s="517"/>
      <c r="FW71" s="517"/>
      <c r="FX71" s="517"/>
      <c r="FY71" s="517"/>
      <c r="FZ71" s="517"/>
      <c r="GA71" s="517"/>
      <c r="GB71" s="517"/>
      <c r="GC71" s="517"/>
      <c r="GD71" s="517"/>
      <c r="GE71" s="517"/>
      <c r="GF71" s="517"/>
      <c r="GG71" s="517"/>
      <c r="GH71" s="517"/>
      <c r="GI71" s="517"/>
      <c r="GJ71" s="517"/>
      <c r="GK71" s="517"/>
      <c r="GL71" s="517"/>
      <c r="GM71" s="517"/>
      <c r="GN71" s="517"/>
      <c r="GO71" s="517"/>
      <c r="GP71" s="517"/>
      <c r="GQ71" s="517"/>
      <c r="GR71" s="517"/>
      <c r="GS71" s="517"/>
      <c r="GT71" s="517"/>
      <c r="GU71" s="517"/>
      <c r="GV71" s="517"/>
      <c r="GW71" s="517"/>
      <c r="GX71" s="517"/>
      <c r="GY71" s="517"/>
      <c r="GZ71" s="517"/>
      <c r="HA71" s="517"/>
      <c r="HB71" s="517"/>
      <c r="HC71" s="517"/>
      <c r="HD71" s="517"/>
      <c r="HE71" s="517"/>
      <c r="HF71" s="517"/>
      <c r="HG71" s="517"/>
      <c r="HH71" s="517"/>
      <c r="HI71" s="517"/>
      <c r="HJ71" s="517"/>
      <c r="HK71" s="517"/>
      <c r="HL71" s="517"/>
      <c r="HM71" s="517"/>
      <c r="HN71" s="517"/>
      <c r="HO71" s="517"/>
      <c r="HP71" s="517"/>
      <c r="HQ71" s="517"/>
      <c r="HR71" s="517"/>
      <c r="HS71" s="517"/>
      <c r="HT71" s="517"/>
      <c r="HU71" s="517"/>
      <c r="HV71" s="517"/>
      <c r="HW71" s="517"/>
      <c r="HX71" s="517"/>
      <c r="HY71" s="517"/>
      <c r="HZ71" s="517"/>
      <c r="IA71" s="517"/>
      <c r="IB71" s="517"/>
      <c r="IC71" s="517"/>
      <c r="ID71" s="517"/>
      <c r="IE71" s="517"/>
      <c r="IF71" s="517"/>
      <c r="IG71" s="517"/>
      <c r="IH71" s="517"/>
      <c r="II71" s="517"/>
      <c r="IJ71" s="517"/>
      <c r="IK71" s="517"/>
      <c r="IL71" s="517"/>
      <c r="IM71" s="517"/>
      <c r="IN71" s="517"/>
      <c r="IO71" s="517"/>
      <c r="IP71" s="517"/>
      <c r="IQ71" s="517"/>
      <c r="IR71" s="517"/>
      <c r="IS71" s="517"/>
      <c r="IT71" s="517"/>
      <c r="IU71" s="517"/>
      <c r="IV71" s="517"/>
    </row>
    <row r="72" spans="1:256" s="36" customFormat="1" ht="16.5" customHeight="1">
      <c r="A72" s="633"/>
      <c r="B72" s="634"/>
      <c r="C72" s="631" t="s">
        <v>662</v>
      </c>
      <c r="D72" s="631">
        <v>5421</v>
      </c>
      <c r="E72" s="518">
        <v>0</v>
      </c>
      <c r="F72" s="518">
        <v>0</v>
      </c>
      <c r="G72" s="518"/>
      <c r="H72" s="518" t="str">
        <f t="shared" si="1"/>
        <v> </v>
      </c>
      <c r="I72" s="632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517"/>
      <c r="BB72" s="517"/>
      <c r="BC72" s="517"/>
      <c r="BD72" s="517"/>
      <c r="BE72" s="517"/>
      <c r="BF72" s="517"/>
      <c r="BG72" s="517"/>
      <c r="BH72" s="517"/>
      <c r="BI72" s="517"/>
      <c r="BJ72" s="517"/>
      <c r="BK72" s="517"/>
      <c r="BL72" s="517"/>
      <c r="BM72" s="517"/>
      <c r="BN72" s="517"/>
      <c r="BO72" s="517"/>
      <c r="BP72" s="517"/>
      <c r="BQ72" s="517"/>
      <c r="BR72" s="517"/>
      <c r="BS72" s="517"/>
      <c r="BT72" s="517"/>
      <c r="BU72" s="517"/>
      <c r="BV72" s="517"/>
      <c r="BW72" s="517"/>
      <c r="BX72" s="517"/>
      <c r="BY72" s="517"/>
      <c r="BZ72" s="517"/>
      <c r="CA72" s="517"/>
      <c r="CB72" s="517"/>
      <c r="CC72" s="517"/>
      <c r="CD72" s="517"/>
      <c r="CE72" s="517"/>
      <c r="CF72" s="517"/>
      <c r="CG72" s="517"/>
      <c r="CH72" s="517"/>
      <c r="CI72" s="517"/>
      <c r="CJ72" s="517"/>
      <c r="CK72" s="517"/>
      <c r="CL72" s="517"/>
      <c r="CM72" s="517"/>
      <c r="CN72" s="517"/>
      <c r="CO72" s="517"/>
      <c r="CP72" s="517"/>
      <c r="CQ72" s="517"/>
      <c r="CR72" s="517"/>
      <c r="CS72" s="517"/>
      <c r="CT72" s="517"/>
      <c r="CU72" s="517"/>
      <c r="CV72" s="517"/>
      <c r="CW72" s="517"/>
      <c r="CX72" s="517"/>
      <c r="CY72" s="517"/>
      <c r="CZ72" s="517"/>
      <c r="DA72" s="517"/>
      <c r="DB72" s="517"/>
      <c r="DC72" s="517"/>
      <c r="DD72" s="517"/>
      <c r="DE72" s="517"/>
      <c r="DF72" s="517"/>
      <c r="DG72" s="517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7"/>
      <c r="DU72" s="517"/>
      <c r="DV72" s="517"/>
      <c r="DW72" s="517"/>
      <c r="DX72" s="517"/>
      <c r="DY72" s="517"/>
      <c r="DZ72" s="517"/>
      <c r="EA72" s="517"/>
      <c r="EB72" s="517"/>
      <c r="EC72" s="517"/>
      <c r="ED72" s="517"/>
      <c r="EE72" s="517"/>
      <c r="EF72" s="517"/>
      <c r="EG72" s="517"/>
      <c r="EH72" s="517"/>
      <c r="EI72" s="517"/>
      <c r="EJ72" s="517"/>
      <c r="EK72" s="517"/>
      <c r="EL72" s="517"/>
      <c r="EM72" s="517"/>
      <c r="EN72" s="517"/>
      <c r="EO72" s="517"/>
      <c r="EP72" s="517"/>
      <c r="EQ72" s="517"/>
      <c r="ER72" s="517"/>
      <c r="ES72" s="517"/>
      <c r="ET72" s="517"/>
      <c r="EU72" s="517"/>
      <c r="EV72" s="517"/>
      <c r="EW72" s="517"/>
      <c r="EX72" s="517"/>
      <c r="EY72" s="517"/>
      <c r="EZ72" s="517"/>
      <c r="FA72" s="517"/>
      <c r="FB72" s="517"/>
      <c r="FC72" s="517"/>
      <c r="FD72" s="517"/>
      <c r="FE72" s="517"/>
      <c r="FF72" s="517"/>
      <c r="FG72" s="517"/>
      <c r="FH72" s="517"/>
      <c r="FI72" s="517"/>
      <c r="FJ72" s="517"/>
      <c r="FK72" s="517"/>
      <c r="FL72" s="517"/>
      <c r="FM72" s="517"/>
      <c r="FN72" s="517"/>
      <c r="FO72" s="517"/>
      <c r="FP72" s="517"/>
      <c r="FQ72" s="517"/>
      <c r="FR72" s="517"/>
      <c r="FS72" s="517"/>
      <c r="FT72" s="517"/>
      <c r="FU72" s="517"/>
      <c r="FV72" s="517"/>
      <c r="FW72" s="517"/>
      <c r="FX72" s="517"/>
      <c r="FY72" s="517"/>
      <c r="FZ72" s="517"/>
      <c r="GA72" s="517"/>
      <c r="GB72" s="517"/>
      <c r="GC72" s="517"/>
      <c r="GD72" s="517"/>
      <c r="GE72" s="517"/>
      <c r="GF72" s="517"/>
      <c r="GG72" s="517"/>
      <c r="GH72" s="517"/>
      <c r="GI72" s="517"/>
      <c r="GJ72" s="517"/>
      <c r="GK72" s="517"/>
      <c r="GL72" s="517"/>
      <c r="GM72" s="517"/>
      <c r="GN72" s="517"/>
      <c r="GO72" s="517"/>
      <c r="GP72" s="517"/>
      <c r="GQ72" s="517"/>
      <c r="GR72" s="517"/>
      <c r="GS72" s="517"/>
      <c r="GT72" s="517"/>
      <c r="GU72" s="517"/>
      <c r="GV72" s="517"/>
      <c r="GW72" s="517"/>
      <c r="GX72" s="517"/>
      <c r="GY72" s="517"/>
      <c r="GZ72" s="517"/>
      <c r="HA72" s="517"/>
      <c r="HB72" s="517"/>
      <c r="HC72" s="517"/>
      <c r="HD72" s="517"/>
      <c r="HE72" s="517"/>
      <c r="HF72" s="517"/>
      <c r="HG72" s="517"/>
      <c r="HH72" s="517"/>
      <c r="HI72" s="517"/>
      <c r="HJ72" s="517"/>
      <c r="HK72" s="517"/>
      <c r="HL72" s="517"/>
      <c r="HM72" s="517"/>
      <c r="HN72" s="517"/>
      <c r="HO72" s="517"/>
      <c r="HP72" s="517"/>
      <c r="HQ72" s="517"/>
      <c r="HR72" s="517"/>
      <c r="HS72" s="517"/>
      <c r="HT72" s="517"/>
      <c r="HU72" s="517"/>
      <c r="HV72" s="517"/>
      <c r="HW72" s="517"/>
      <c r="HX72" s="517"/>
      <c r="HY72" s="517"/>
      <c r="HZ72" s="517"/>
      <c r="IA72" s="517"/>
      <c r="IB72" s="517"/>
      <c r="IC72" s="517"/>
      <c r="ID72" s="517"/>
      <c r="IE72" s="517"/>
      <c r="IF72" s="517"/>
      <c r="IG72" s="517"/>
      <c r="IH72" s="517"/>
      <c r="II72" s="517"/>
      <c r="IJ72" s="517"/>
      <c r="IK72" s="517"/>
      <c r="IL72" s="517"/>
      <c r="IM72" s="517"/>
      <c r="IN72" s="517"/>
      <c r="IO72" s="517"/>
      <c r="IP72" s="517"/>
      <c r="IQ72" s="517"/>
      <c r="IR72" s="517"/>
      <c r="IS72" s="517"/>
      <c r="IT72" s="517"/>
      <c r="IU72" s="517"/>
      <c r="IV72" s="517"/>
    </row>
    <row r="73" spans="1:256" s="36" customFormat="1" ht="16.5" customHeight="1">
      <c r="A73" s="633"/>
      <c r="B73" s="635"/>
      <c r="C73" s="631" t="s">
        <v>663</v>
      </c>
      <c r="D73" s="631">
        <v>5422</v>
      </c>
      <c r="E73" s="518">
        <v>5929000</v>
      </c>
      <c r="F73" s="518">
        <v>6650000</v>
      </c>
      <c r="G73" s="518" t="str">
        <f aca="true" t="shared" si="2" ref="G73:G124">IF(0=SUM(E73-F73)," ",IF(0&lt;SUM(E73-F73),SUM(E73-F73),IF(0&gt;SUM(E73-F73)," ")))</f>
        <v> </v>
      </c>
      <c r="H73" s="518">
        <f aca="true" t="shared" si="3" ref="H73:H101">IF(0=SUM(E73-F73)," ",IF(0&gt;SUM(E73-F73),-SUM(E73-F73),IF(0&lt;SUM(E73-F73)," ")))</f>
        <v>721000</v>
      </c>
      <c r="I73" s="63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17"/>
      <c r="AE73" s="517"/>
      <c r="AF73" s="517"/>
      <c r="AG73" s="517"/>
      <c r="AH73" s="517"/>
      <c r="AI73" s="517"/>
      <c r="AJ73" s="517"/>
      <c r="AK73" s="517"/>
      <c r="AL73" s="517"/>
      <c r="AM73" s="517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7"/>
      <c r="BH73" s="517"/>
      <c r="BI73" s="517"/>
      <c r="BJ73" s="517"/>
      <c r="BK73" s="517"/>
      <c r="BL73" s="517"/>
      <c r="BM73" s="517"/>
      <c r="BN73" s="517"/>
      <c r="BO73" s="517"/>
      <c r="BP73" s="517"/>
      <c r="BQ73" s="517"/>
      <c r="BR73" s="517"/>
      <c r="BS73" s="517"/>
      <c r="BT73" s="517"/>
      <c r="BU73" s="517"/>
      <c r="BV73" s="517"/>
      <c r="BW73" s="517"/>
      <c r="BX73" s="517"/>
      <c r="BY73" s="517"/>
      <c r="BZ73" s="517"/>
      <c r="CA73" s="517"/>
      <c r="CB73" s="517"/>
      <c r="CC73" s="517"/>
      <c r="CD73" s="517"/>
      <c r="CE73" s="517"/>
      <c r="CF73" s="517"/>
      <c r="CG73" s="517"/>
      <c r="CH73" s="517"/>
      <c r="CI73" s="517"/>
      <c r="CJ73" s="517"/>
      <c r="CK73" s="517"/>
      <c r="CL73" s="517"/>
      <c r="CM73" s="517"/>
      <c r="CN73" s="517"/>
      <c r="CO73" s="517"/>
      <c r="CP73" s="517"/>
      <c r="CQ73" s="517"/>
      <c r="CR73" s="517"/>
      <c r="CS73" s="517"/>
      <c r="CT73" s="517"/>
      <c r="CU73" s="517"/>
      <c r="CV73" s="517"/>
      <c r="CW73" s="517"/>
      <c r="CX73" s="517"/>
      <c r="CY73" s="517"/>
      <c r="CZ73" s="517"/>
      <c r="DA73" s="517"/>
      <c r="DB73" s="517"/>
      <c r="DC73" s="517"/>
      <c r="DD73" s="517"/>
      <c r="DE73" s="517"/>
      <c r="DF73" s="517"/>
      <c r="DG73" s="517"/>
      <c r="DH73" s="517"/>
      <c r="DI73" s="517"/>
      <c r="DJ73" s="517"/>
      <c r="DK73" s="517"/>
      <c r="DL73" s="517"/>
      <c r="DM73" s="517"/>
      <c r="DN73" s="517"/>
      <c r="DO73" s="517"/>
      <c r="DP73" s="517"/>
      <c r="DQ73" s="517"/>
      <c r="DR73" s="517"/>
      <c r="DS73" s="517"/>
      <c r="DT73" s="517"/>
      <c r="DU73" s="517"/>
      <c r="DV73" s="517"/>
      <c r="DW73" s="517"/>
      <c r="DX73" s="517"/>
      <c r="DY73" s="517"/>
      <c r="DZ73" s="517"/>
      <c r="EA73" s="517"/>
      <c r="EB73" s="517"/>
      <c r="EC73" s="517"/>
      <c r="ED73" s="517"/>
      <c r="EE73" s="517"/>
      <c r="EF73" s="517"/>
      <c r="EG73" s="517"/>
      <c r="EH73" s="517"/>
      <c r="EI73" s="517"/>
      <c r="EJ73" s="517"/>
      <c r="EK73" s="517"/>
      <c r="EL73" s="517"/>
      <c r="EM73" s="517"/>
      <c r="EN73" s="517"/>
      <c r="EO73" s="517"/>
      <c r="EP73" s="517"/>
      <c r="EQ73" s="517"/>
      <c r="ER73" s="517"/>
      <c r="ES73" s="517"/>
      <c r="ET73" s="517"/>
      <c r="EU73" s="517"/>
      <c r="EV73" s="517"/>
      <c r="EW73" s="517"/>
      <c r="EX73" s="517"/>
      <c r="EY73" s="517"/>
      <c r="EZ73" s="517"/>
      <c r="FA73" s="517"/>
      <c r="FB73" s="517"/>
      <c r="FC73" s="517"/>
      <c r="FD73" s="517"/>
      <c r="FE73" s="517"/>
      <c r="FF73" s="517"/>
      <c r="FG73" s="517"/>
      <c r="FH73" s="517"/>
      <c r="FI73" s="517"/>
      <c r="FJ73" s="517"/>
      <c r="FK73" s="517"/>
      <c r="FL73" s="517"/>
      <c r="FM73" s="517"/>
      <c r="FN73" s="517"/>
      <c r="FO73" s="517"/>
      <c r="FP73" s="517"/>
      <c r="FQ73" s="517"/>
      <c r="FR73" s="517"/>
      <c r="FS73" s="517"/>
      <c r="FT73" s="517"/>
      <c r="FU73" s="517"/>
      <c r="FV73" s="517"/>
      <c r="FW73" s="517"/>
      <c r="FX73" s="517"/>
      <c r="FY73" s="517"/>
      <c r="FZ73" s="517"/>
      <c r="GA73" s="517"/>
      <c r="GB73" s="517"/>
      <c r="GC73" s="517"/>
      <c r="GD73" s="517"/>
      <c r="GE73" s="517"/>
      <c r="GF73" s="517"/>
      <c r="GG73" s="517"/>
      <c r="GH73" s="517"/>
      <c r="GI73" s="517"/>
      <c r="GJ73" s="517"/>
      <c r="GK73" s="517"/>
      <c r="GL73" s="517"/>
      <c r="GM73" s="517"/>
      <c r="GN73" s="517"/>
      <c r="GO73" s="517"/>
      <c r="GP73" s="517"/>
      <c r="GQ73" s="517"/>
      <c r="GR73" s="517"/>
      <c r="GS73" s="517"/>
      <c r="GT73" s="517"/>
      <c r="GU73" s="517"/>
      <c r="GV73" s="517"/>
      <c r="GW73" s="517"/>
      <c r="GX73" s="517"/>
      <c r="GY73" s="517"/>
      <c r="GZ73" s="517"/>
      <c r="HA73" s="517"/>
      <c r="HB73" s="517"/>
      <c r="HC73" s="517"/>
      <c r="HD73" s="517"/>
      <c r="HE73" s="517"/>
      <c r="HF73" s="517"/>
      <c r="HG73" s="517"/>
      <c r="HH73" s="517"/>
      <c r="HI73" s="517"/>
      <c r="HJ73" s="517"/>
      <c r="HK73" s="517"/>
      <c r="HL73" s="517"/>
      <c r="HM73" s="517"/>
      <c r="HN73" s="517"/>
      <c r="HO73" s="517"/>
      <c r="HP73" s="517"/>
      <c r="HQ73" s="517"/>
      <c r="HR73" s="517"/>
      <c r="HS73" s="517"/>
      <c r="HT73" s="517"/>
      <c r="HU73" s="517"/>
      <c r="HV73" s="517"/>
      <c r="HW73" s="517"/>
      <c r="HX73" s="517"/>
      <c r="HY73" s="517"/>
      <c r="HZ73" s="517"/>
      <c r="IA73" s="517"/>
      <c r="IB73" s="517"/>
      <c r="IC73" s="517"/>
      <c r="ID73" s="517"/>
      <c r="IE73" s="517"/>
      <c r="IF73" s="517"/>
      <c r="IG73" s="517"/>
      <c r="IH73" s="517"/>
      <c r="II73" s="517"/>
      <c r="IJ73" s="517"/>
      <c r="IK73" s="517"/>
      <c r="IL73" s="517"/>
      <c r="IM73" s="517"/>
      <c r="IN73" s="517"/>
      <c r="IO73" s="517"/>
      <c r="IP73" s="517"/>
      <c r="IQ73" s="517"/>
      <c r="IR73" s="517"/>
      <c r="IS73" s="517"/>
      <c r="IT73" s="517"/>
      <c r="IU73" s="517"/>
      <c r="IV73" s="517"/>
    </row>
    <row r="74" spans="1:256" s="36" customFormat="1" ht="16.5" customHeight="1">
      <c r="A74" s="633"/>
      <c r="B74" s="635"/>
      <c r="C74" s="631" t="s">
        <v>630</v>
      </c>
      <c r="D74" s="631">
        <v>5423</v>
      </c>
      <c r="E74" s="518">
        <v>2000000</v>
      </c>
      <c r="F74" s="518">
        <f>'[1]재경'!H79*1000</f>
        <v>2000000</v>
      </c>
      <c r="G74" s="518" t="str">
        <f>IF(0=SUM(E74-F74)," ",IF(0&lt;SUM(E74-F74),SUM(E74-F74),IF(0&gt;SUM(E74-F74)," ")))</f>
        <v> </v>
      </c>
      <c r="H74" s="518" t="str">
        <f t="shared" si="3"/>
        <v> </v>
      </c>
      <c r="I74" s="632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517"/>
      <c r="BC74" s="517"/>
      <c r="BD74" s="517"/>
      <c r="BE74" s="517"/>
      <c r="BF74" s="517"/>
      <c r="BG74" s="517"/>
      <c r="BH74" s="517"/>
      <c r="BI74" s="517"/>
      <c r="BJ74" s="517"/>
      <c r="BK74" s="517"/>
      <c r="BL74" s="517"/>
      <c r="BM74" s="517"/>
      <c r="BN74" s="517"/>
      <c r="BO74" s="517"/>
      <c r="BP74" s="517"/>
      <c r="BQ74" s="517"/>
      <c r="BR74" s="517"/>
      <c r="BS74" s="517"/>
      <c r="BT74" s="517"/>
      <c r="BU74" s="517"/>
      <c r="BV74" s="517"/>
      <c r="BW74" s="517"/>
      <c r="BX74" s="517"/>
      <c r="BY74" s="517"/>
      <c r="BZ74" s="517"/>
      <c r="CA74" s="517"/>
      <c r="CB74" s="517"/>
      <c r="CC74" s="517"/>
      <c r="CD74" s="517"/>
      <c r="CE74" s="517"/>
      <c r="CF74" s="517"/>
      <c r="CG74" s="517"/>
      <c r="CH74" s="517"/>
      <c r="CI74" s="517"/>
      <c r="CJ74" s="517"/>
      <c r="CK74" s="517"/>
      <c r="CL74" s="517"/>
      <c r="CM74" s="517"/>
      <c r="CN74" s="517"/>
      <c r="CO74" s="517"/>
      <c r="CP74" s="517"/>
      <c r="CQ74" s="517"/>
      <c r="CR74" s="517"/>
      <c r="CS74" s="517"/>
      <c r="CT74" s="517"/>
      <c r="CU74" s="517"/>
      <c r="CV74" s="517"/>
      <c r="CW74" s="517"/>
      <c r="CX74" s="517"/>
      <c r="CY74" s="517"/>
      <c r="CZ74" s="517"/>
      <c r="DA74" s="517"/>
      <c r="DB74" s="517"/>
      <c r="DC74" s="517"/>
      <c r="DD74" s="517"/>
      <c r="DE74" s="517"/>
      <c r="DF74" s="517"/>
      <c r="DG74" s="517"/>
      <c r="DH74" s="517"/>
      <c r="DI74" s="517"/>
      <c r="DJ74" s="517"/>
      <c r="DK74" s="517"/>
      <c r="DL74" s="517"/>
      <c r="DM74" s="517"/>
      <c r="DN74" s="517"/>
      <c r="DO74" s="517"/>
      <c r="DP74" s="517"/>
      <c r="DQ74" s="517"/>
      <c r="DR74" s="517"/>
      <c r="DS74" s="517"/>
      <c r="DT74" s="517"/>
      <c r="DU74" s="517"/>
      <c r="DV74" s="517"/>
      <c r="DW74" s="517"/>
      <c r="DX74" s="517"/>
      <c r="DY74" s="517"/>
      <c r="DZ74" s="517"/>
      <c r="EA74" s="517"/>
      <c r="EB74" s="517"/>
      <c r="EC74" s="517"/>
      <c r="ED74" s="517"/>
      <c r="EE74" s="517"/>
      <c r="EF74" s="517"/>
      <c r="EG74" s="517"/>
      <c r="EH74" s="517"/>
      <c r="EI74" s="517"/>
      <c r="EJ74" s="517"/>
      <c r="EK74" s="517"/>
      <c r="EL74" s="517"/>
      <c r="EM74" s="517"/>
      <c r="EN74" s="517"/>
      <c r="EO74" s="517"/>
      <c r="EP74" s="517"/>
      <c r="EQ74" s="517"/>
      <c r="ER74" s="517"/>
      <c r="ES74" s="517"/>
      <c r="ET74" s="517"/>
      <c r="EU74" s="517"/>
      <c r="EV74" s="517"/>
      <c r="EW74" s="517"/>
      <c r="EX74" s="517"/>
      <c r="EY74" s="517"/>
      <c r="EZ74" s="517"/>
      <c r="FA74" s="517"/>
      <c r="FB74" s="517"/>
      <c r="FC74" s="517"/>
      <c r="FD74" s="517"/>
      <c r="FE74" s="517"/>
      <c r="FF74" s="517"/>
      <c r="FG74" s="517"/>
      <c r="FH74" s="517"/>
      <c r="FI74" s="517"/>
      <c r="FJ74" s="517"/>
      <c r="FK74" s="517"/>
      <c r="FL74" s="517"/>
      <c r="FM74" s="517"/>
      <c r="FN74" s="517"/>
      <c r="FO74" s="517"/>
      <c r="FP74" s="517"/>
      <c r="FQ74" s="517"/>
      <c r="FR74" s="517"/>
      <c r="FS74" s="517"/>
      <c r="FT74" s="517"/>
      <c r="FU74" s="517"/>
      <c r="FV74" s="517"/>
      <c r="FW74" s="517"/>
      <c r="FX74" s="517"/>
      <c r="FY74" s="517"/>
      <c r="FZ74" s="517"/>
      <c r="GA74" s="517"/>
      <c r="GB74" s="517"/>
      <c r="GC74" s="517"/>
      <c r="GD74" s="517"/>
      <c r="GE74" s="517"/>
      <c r="GF74" s="517"/>
      <c r="GG74" s="517"/>
      <c r="GH74" s="517"/>
      <c r="GI74" s="517"/>
      <c r="GJ74" s="517"/>
      <c r="GK74" s="517"/>
      <c r="GL74" s="517"/>
      <c r="GM74" s="517"/>
      <c r="GN74" s="517"/>
      <c r="GO74" s="517"/>
      <c r="GP74" s="517"/>
      <c r="GQ74" s="517"/>
      <c r="GR74" s="517"/>
      <c r="GS74" s="517"/>
      <c r="GT74" s="517"/>
      <c r="GU74" s="517"/>
      <c r="GV74" s="517"/>
      <c r="GW74" s="517"/>
      <c r="GX74" s="517"/>
      <c r="GY74" s="517"/>
      <c r="GZ74" s="517"/>
      <c r="HA74" s="517"/>
      <c r="HB74" s="517"/>
      <c r="HC74" s="517"/>
      <c r="HD74" s="517"/>
      <c r="HE74" s="517"/>
      <c r="HF74" s="517"/>
      <c r="HG74" s="517"/>
      <c r="HH74" s="517"/>
      <c r="HI74" s="517"/>
      <c r="HJ74" s="517"/>
      <c r="HK74" s="517"/>
      <c r="HL74" s="517"/>
      <c r="HM74" s="517"/>
      <c r="HN74" s="517"/>
      <c r="HO74" s="517"/>
      <c r="HP74" s="517"/>
      <c r="HQ74" s="517"/>
      <c r="HR74" s="517"/>
      <c r="HS74" s="517"/>
      <c r="HT74" s="517"/>
      <c r="HU74" s="517"/>
      <c r="HV74" s="517"/>
      <c r="HW74" s="517"/>
      <c r="HX74" s="517"/>
      <c r="HY74" s="517"/>
      <c r="HZ74" s="517"/>
      <c r="IA74" s="517"/>
      <c r="IB74" s="517"/>
      <c r="IC74" s="517"/>
      <c r="ID74" s="517"/>
      <c r="IE74" s="517"/>
      <c r="IF74" s="517"/>
      <c r="IG74" s="517"/>
      <c r="IH74" s="517"/>
      <c r="II74" s="517"/>
      <c r="IJ74" s="517"/>
      <c r="IK74" s="517"/>
      <c r="IL74" s="517"/>
      <c r="IM74" s="517"/>
      <c r="IN74" s="517"/>
      <c r="IO74" s="517"/>
      <c r="IP74" s="517"/>
      <c r="IQ74" s="517"/>
      <c r="IR74" s="517"/>
      <c r="IS74" s="517"/>
      <c r="IT74" s="517"/>
      <c r="IU74" s="517"/>
      <c r="IV74" s="517"/>
    </row>
    <row r="75" spans="1:256" s="36" customFormat="1" ht="16.5" customHeight="1">
      <c r="A75" s="633"/>
      <c r="B75" s="635"/>
      <c r="C75" s="631" t="s">
        <v>664</v>
      </c>
      <c r="D75" s="631">
        <v>5424</v>
      </c>
      <c r="E75" s="518">
        <v>10200000</v>
      </c>
      <c r="F75" s="518">
        <f>'[1]재경'!H83*1000</f>
        <v>10200000</v>
      </c>
      <c r="G75" s="518" t="str">
        <f t="shared" si="2"/>
        <v> </v>
      </c>
      <c r="H75" s="518" t="str">
        <f t="shared" si="3"/>
        <v> </v>
      </c>
      <c r="I75" s="632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7"/>
      <c r="BJ75" s="517"/>
      <c r="BK75" s="517"/>
      <c r="BL75" s="517"/>
      <c r="BM75" s="517"/>
      <c r="BN75" s="517"/>
      <c r="BO75" s="517"/>
      <c r="BP75" s="517"/>
      <c r="BQ75" s="517"/>
      <c r="BR75" s="517"/>
      <c r="BS75" s="517"/>
      <c r="BT75" s="517"/>
      <c r="BU75" s="517"/>
      <c r="BV75" s="517"/>
      <c r="BW75" s="517"/>
      <c r="BX75" s="517"/>
      <c r="BY75" s="517"/>
      <c r="BZ75" s="517"/>
      <c r="CA75" s="517"/>
      <c r="CB75" s="517"/>
      <c r="CC75" s="517"/>
      <c r="CD75" s="517"/>
      <c r="CE75" s="517"/>
      <c r="CF75" s="517"/>
      <c r="CG75" s="517"/>
      <c r="CH75" s="517"/>
      <c r="CI75" s="517"/>
      <c r="CJ75" s="517"/>
      <c r="CK75" s="517"/>
      <c r="CL75" s="517"/>
      <c r="CM75" s="517"/>
      <c r="CN75" s="517"/>
      <c r="CO75" s="517"/>
      <c r="CP75" s="517"/>
      <c r="CQ75" s="517"/>
      <c r="CR75" s="517"/>
      <c r="CS75" s="517"/>
      <c r="CT75" s="517"/>
      <c r="CU75" s="517"/>
      <c r="CV75" s="517"/>
      <c r="CW75" s="517"/>
      <c r="CX75" s="517"/>
      <c r="CY75" s="517"/>
      <c r="CZ75" s="517"/>
      <c r="DA75" s="517"/>
      <c r="DB75" s="517"/>
      <c r="DC75" s="517"/>
      <c r="DD75" s="517"/>
      <c r="DE75" s="517"/>
      <c r="DF75" s="517"/>
      <c r="DG75" s="517"/>
      <c r="DH75" s="517"/>
      <c r="DI75" s="517"/>
      <c r="DJ75" s="517"/>
      <c r="DK75" s="517"/>
      <c r="DL75" s="517"/>
      <c r="DM75" s="517"/>
      <c r="DN75" s="517"/>
      <c r="DO75" s="517"/>
      <c r="DP75" s="517"/>
      <c r="DQ75" s="517"/>
      <c r="DR75" s="517"/>
      <c r="DS75" s="517"/>
      <c r="DT75" s="517"/>
      <c r="DU75" s="517"/>
      <c r="DV75" s="517"/>
      <c r="DW75" s="517"/>
      <c r="DX75" s="517"/>
      <c r="DY75" s="517"/>
      <c r="DZ75" s="517"/>
      <c r="EA75" s="517"/>
      <c r="EB75" s="517"/>
      <c r="EC75" s="517"/>
      <c r="ED75" s="517"/>
      <c r="EE75" s="517"/>
      <c r="EF75" s="517"/>
      <c r="EG75" s="517"/>
      <c r="EH75" s="517"/>
      <c r="EI75" s="517"/>
      <c r="EJ75" s="517"/>
      <c r="EK75" s="517"/>
      <c r="EL75" s="517"/>
      <c r="EM75" s="517"/>
      <c r="EN75" s="517"/>
      <c r="EO75" s="517"/>
      <c r="EP75" s="517"/>
      <c r="EQ75" s="517"/>
      <c r="ER75" s="517"/>
      <c r="ES75" s="517"/>
      <c r="ET75" s="517"/>
      <c r="EU75" s="517"/>
      <c r="EV75" s="517"/>
      <c r="EW75" s="517"/>
      <c r="EX75" s="517"/>
      <c r="EY75" s="517"/>
      <c r="EZ75" s="517"/>
      <c r="FA75" s="517"/>
      <c r="FB75" s="517"/>
      <c r="FC75" s="517"/>
      <c r="FD75" s="517"/>
      <c r="FE75" s="517"/>
      <c r="FF75" s="517"/>
      <c r="FG75" s="517"/>
      <c r="FH75" s="517"/>
      <c r="FI75" s="517"/>
      <c r="FJ75" s="517"/>
      <c r="FK75" s="517"/>
      <c r="FL75" s="517"/>
      <c r="FM75" s="517"/>
      <c r="FN75" s="517"/>
      <c r="FO75" s="517"/>
      <c r="FP75" s="517"/>
      <c r="FQ75" s="517"/>
      <c r="FR75" s="517"/>
      <c r="FS75" s="517"/>
      <c r="FT75" s="517"/>
      <c r="FU75" s="517"/>
      <c r="FV75" s="517"/>
      <c r="FW75" s="517"/>
      <c r="FX75" s="517"/>
      <c r="FY75" s="517"/>
      <c r="FZ75" s="517"/>
      <c r="GA75" s="517"/>
      <c r="GB75" s="517"/>
      <c r="GC75" s="517"/>
      <c r="GD75" s="517"/>
      <c r="GE75" s="517"/>
      <c r="GF75" s="517"/>
      <c r="GG75" s="517"/>
      <c r="GH75" s="517"/>
      <c r="GI75" s="517"/>
      <c r="GJ75" s="517"/>
      <c r="GK75" s="517"/>
      <c r="GL75" s="517"/>
      <c r="GM75" s="517"/>
      <c r="GN75" s="517"/>
      <c r="GO75" s="517"/>
      <c r="GP75" s="517"/>
      <c r="GQ75" s="517"/>
      <c r="GR75" s="517"/>
      <c r="GS75" s="517"/>
      <c r="GT75" s="517"/>
      <c r="GU75" s="517"/>
      <c r="GV75" s="517"/>
      <c r="GW75" s="517"/>
      <c r="GX75" s="517"/>
      <c r="GY75" s="517"/>
      <c r="GZ75" s="517"/>
      <c r="HA75" s="517"/>
      <c r="HB75" s="517"/>
      <c r="HC75" s="517"/>
      <c r="HD75" s="517"/>
      <c r="HE75" s="517"/>
      <c r="HF75" s="517"/>
      <c r="HG75" s="517"/>
      <c r="HH75" s="517"/>
      <c r="HI75" s="517"/>
      <c r="HJ75" s="517"/>
      <c r="HK75" s="517"/>
      <c r="HL75" s="517"/>
      <c r="HM75" s="517"/>
      <c r="HN75" s="517"/>
      <c r="HO75" s="517"/>
      <c r="HP75" s="517"/>
      <c r="HQ75" s="517"/>
      <c r="HR75" s="517"/>
      <c r="HS75" s="517"/>
      <c r="HT75" s="517"/>
      <c r="HU75" s="517"/>
      <c r="HV75" s="517"/>
      <c r="HW75" s="517"/>
      <c r="HX75" s="517"/>
      <c r="HY75" s="517"/>
      <c r="HZ75" s="517"/>
      <c r="IA75" s="517"/>
      <c r="IB75" s="517"/>
      <c r="IC75" s="517"/>
      <c r="ID75" s="517"/>
      <c r="IE75" s="517"/>
      <c r="IF75" s="517"/>
      <c r="IG75" s="517"/>
      <c r="IH75" s="517"/>
      <c r="II75" s="517"/>
      <c r="IJ75" s="517"/>
      <c r="IK75" s="517"/>
      <c r="IL75" s="517"/>
      <c r="IM75" s="517"/>
      <c r="IN75" s="517"/>
      <c r="IO75" s="517"/>
      <c r="IP75" s="517"/>
      <c r="IQ75" s="517"/>
      <c r="IR75" s="517"/>
      <c r="IS75" s="517"/>
      <c r="IT75" s="517"/>
      <c r="IU75" s="517"/>
      <c r="IV75" s="517"/>
    </row>
    <row r="76" spans="1:256" s="36" customFormat="1" ht="16.5" customHeight="1">
      <c r="A76" s="633"/>
      <c r="B76" s="635"/>
      <c r="C76" s="631" t="s">
        <v>665</v>
      </c>
      <c r="D76" s="631">
        <v>5425</v>
      </c>
      <c r="E76" s="518">
        <v>4100000</v>
      </c>
      <c r="F76" s="518">
        <f>'[1]재경'!H87*1000</f>
        <v>4100000</v>
      </c>
      <c r="G76" s="518" t="str">
        <f>IF(0=SUM(E76-F76)," ",IF(0&lt;SUM(E76-F76),SUM(E76-F76),IF(0&gt;SUM(E76-F76)," ")))</f>
        <v> </v>
      </c>
      <c r="H76" s="518" t="str">
        <f t="shared" si="3"/>
        <v> </v>
      </c>
      <c r="I76" s="632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  <c r="AF76" s="517"/>
      <c r="AG76" s="517"/>
      <c r="AH76" s="517"/>
      <c r="AI76" s="517"/>
      <c r="AJ76" s="517"/>
      <c r="AK76" s="517"/>
      <c r="AL76" s="517"/>
      <c r="AM76" s="517"/>
      <c r="AN76" s="517"/>
      <c r="AO76" s="517"/>
      <c r="AP76" s="517"/>
      <c r="AQ76" s="517"/>
      <c r="AR76" s="517"/>
      <c r="AS76" s="517"/>
      <c r="AT76" s="517"/>
      <c r="AU76" s="517"/>
      <c r="AV76" s="517"/>
      <c r="AW76" s="517"/>
      <c r="AX76" s="517"/>
      <c r="AY76" s="517"/>
      <c r="AZ76" s="517"/>
      <c r="BA76" s="517"/>
      <c r="BB76" s="517"/>
      <c r="BC76" s="517"/>
      <c r="BD76" s="517"/>
      <c r="BE76" s="517"/>
      <c r="BF76" s="517"/>
      <c r="BG76" s="517"/>
      <c r="BH76" s="517"/>
      <c r="BI76" s="517"/>
      <c r="BJ76" s="517"/>
      <c r="BK76" s="517"/>
      <c r="BL76" s="517"/>
      <c r="BM76" s="517"/>
      <c r="BN76" s="517"/>
      <c r="BO76" s="517"/>
      <c r="BP76" s="517"/>
      <c r="BQ76" s="517"/>
      <c r="BR76" s="517"/>
      <c r="BS76" s="517"/>
      <c r="BT76" s="517"/>
      <c r="BU76" s="517"/>
      <c r="BV76" s="517"/>
      <c r="BW76" s="517"/>
      <c r="BX76" s="517"/>
      <c r="BY76" s="517"/>
      <c r="BZ76" s="517"/>
      <c r="CA76" s="517"/>
      <c r="CB76" s="517"/>
      <c r="CC76" s="517"/>
      <c r="CD76" s="517"/>
      <c r="CE76" s="517"/>
      <c r="CF76" s="517"/>
      <c r="CG76" s="517"/>
      <c r="CH76" s="517"/>
      <c r="CI76" s="517"/>
      <c r="CJ76" s="517"/>
      <c r="CK76" s="517"/>
      <c r="CL76" s="517"/>
      <c r="CM76" s="517"/>
      <c r="CN76" s="517"/>
      <c r="CO76" s="517"/>
      <c r="CP76" s="517"/>
      <c r="CQ76" s="517"/>
      <c r="CR76" s="517"/>
      <c r="CS76" s="517"/>
      <c r="CT76" s="517"/>
      <c r="CU76" s="517"/>
      <c r="CV76" s="517"/>
      <c r="CW76" s="517"/>
      <c r="CX76" s="517"/>
      <c r="CY76" s="517"/>
      <c r="CZ76" s="517"/>
      <c r="DA76" s="517"/>
      <c r="DB76" s="517"/>
      <c r="DC76" s="517"/>
      <c r="DD76" s="517"/>
      <c r="DE76" s="517"/>
      <c r="DF76" s="517"/>
      <c r="DG76" s="517"/>
      <c r="DH76" s="517"/>
      <c r="DI76" s="517"/>
      <c r="DJ76" s="517"/>
      <c r="DK76" s="517"/>
      <c r="DL76" s="517"/>
      <c r="DM76" s="517"/>
      <c r="DN76" s="517"/>
      <c r="DO76" s="517"/>
      <c r="DP76" s="517"/>
      <c r="DQ76" s="517"/>
      <c r="DR76" s="517"/>
      <c r="DS76" s="517"/>
      <c r="DT76" s="517"/>
      <c r="DU76" s="517"/>
      <c r="DV76" s="517"/>
      <c r="DW76" s="517"/>
      <c r="DX76" s="517"/>
      <c r="DY76" s="517"/>
      <c r="DZ76" s="517"/>
      <c r="EA76" s="517"/>
      <c r="EB76" s="517"/>
      <c r="EC76" s="517"/>
      <c r="ED76" s="517"/>
      <c r="EE76" s="517"/>
      <c r="EF76" s="517"/>
      <c r="EG76" s="517"/>
      <c r="EH76" s="517"/>
      <c r="EI76" s="517"/>
      <c r="EJ76" s="517"/>
      <c r="EK76" s="517"/>
      <c r="EL76" s="517"/>
      <c r="EM76" s="517"/>
      <c r="EN76" s="517"/>
      <c r="EO76" s="517"/>
      <c r="EP76" s="517"/>
      <c r="EQ76" s="517"/>
      <c r="ER76" s="517"/>
      <c r="ES76" s="517"/>
      <c r="ET76" s="517"/>
      <c r="EU76" s="517"/>
      <c r="EV76" s="517"/>
      <c r="EW76" s="517"/>
      <c r="EX76" s="517"/>
      <c r="EY76" s="517"/>
      <c r="EZ76" s="517"/>
      <c r="FA76" s="517"/>
      <c r="FB76" s="517"/>
      <c r="FC76" s="517"/>
      <c r="FD76" s="517"/>
      <c r="FE76" s="517"/>
      <c r="FF76" s="517"/>
      <c r="FG76" s="517"/>
      <c r="FH76" s="517"/>
      <c r="FI76" s="517"/>
      <c r="FJ76" s="517"/>
      <c r="FK76" s="517"/>
      <c r="FL76" s="517"/>
      <c r="FM76" s="517"/>
      <c r="FN76" s="517"/>
      <c r="FO76" s="517"/>
      <c r="FP76" s="517"/>
      <c r="FQ76" s="517"/>
      <c r="FR76" s="517"/>
      <c r="FS76" s="517"/>
      <c r="FT76" s="517"/>
      <c r="FU76" s="517"/>
      <c r="FV76" s="517"/>
      <c r="FW76" s="517"/>
      <c r="FX76" s="517"/>
      <c r="FY76" s="517"/>
      <c r="FZ76" s="517"/>
      <c r="GA76" s="517"/>
      <c r="GB76" s="517"/>
      <c r="GC76" s="517"/>
      <c r="GD76" s="517"/>
      <c r="GE76" s="517"/>
      <c r="GF76" s="517"/>
      <c r="GG76" s="517"/>
      <c r="GH76" s="517"/>
      <c r="GI76" s="517"/>
      <c r="GJ76" s="517"/>
      <c r="GK76" s="517"/>
      <c r="GL76" s="517"/>
      <c r="GM76" s="517"/>
      <c r="GN76" s="517"/>
      <c r="GO76" s="517"/>
      <c r="GP76" s="517"/>
      <c r="GQ76" s="517"/>
      <c r="GR76" s="517"/>
      <c r="GS76" s="517"/>
      <c r="GT76" s="517"/>
      <c r="GU76" s="517"/>
      <c r="GV76" s="517"/>
      <c r="GW76" s="517"/>
      <c r="GX76" s="517"/>
      <c r="GY76" s="517"/>
      <c r="GZ76" s="517"/>
      <c r="HA76" s="517"/>
      <c r="HB76" s="517"/>
      <c r="HC76" s="517"/>
      <c r="HD76" s="517"/>
      <c r="HE76" s="517"/>
      <c r="HF76" s="517"/>
      <c r="HG76" s="517"/>
      <c r="HH76" s="517"/>
      <c r="HI76" s="517"/>
      <c r="HJ76" s="517"/>
      <c r="HK76" s="517"/>
      <c r="HL76" s="517"/>
      <c r="HM76" s="517"/>
      <c r="HN76" s="517"/>
      <c r="HO76" s="517"/>
      <c r="HP76" s="517"/>
      <c r="HQ76" s="517"/>
      <c r="HR76" s="517"/>
      <c r="HS76" s="517"/>
      <c r="HT76" s="517"/>
      <c r="HU76" s="517"/>
      <c r="HV76" s="517"/>
      <c r="HW76" s="517"/>
      <c r="HX76" s="517"/>
      <c r="HY76" s="517"/>
      <c r="HZ76" s="517"/>
      <c r="IA76" s="517"/>
      <c r="IB76" s="517"/>
      <c r="IC76" s="517"/>
      <c r="ID76" s="517"/>
      <c r="IE76" s="517"/>
      <c r="IF76" s="517"/>
      <c r="IG76" s="517"/>
      <c r="IH76" s="517"/>
      <c r="II76" s="517"/>
      <c r="IJ76" s="517"/>
      <c r="IK76" s="517"/>
      <c r="IL76" s="517"/>
      <c r="IM76" s="517"/>
      <c r="IN76" s="517"/>
      <c r="IO76" s="517"/>
      <c r="IP76" s="517"/>
      <c r="IQ76" s="517"/>
      <c r="IR76" s="517"/>
      <c r="IS76" s="517"/>
      <c r="IT76" s="517"/>
      <c r="IU76" s="517"/>
      <c r="IV76" s="517"/>
    </row>
    <row r="77" spans="1:256" s="36" customFormat="1" ht="16.5" customHeight="1">
      <c r="A77" s="633"/>
      <c r="B77" s="635"/>
      <c r="C77" s="631" t="s">
        <v>666</v>
      </c>
      <c r="D77" s="631">
        <v>5426</v>
      </c>
      <c r="E77" s="518">
        <v>4200000</v>
      </c>
      <c r="F77" s="518">
        <f>('[1]재경'!H91+'[1]선교'!H15)*1000</f>
        <v>4100000</v>
      </c>
      <c r="G77" s="518">
        <f t="shared" si="2"/>
        <v>100000</v>
      </c>
      <c r="H77" s="518" t="str">
        <f t="shared" si="3"/>
        <v> </v>
      </c>
      <c r="I77" s="632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17"/>
      <c r="AO77" s="517"/>
      <c r="AP77" s="517"/>
      <c r="AQ77" s="517"/>
      <c r="AR77" s="517"/>
      <c r="AS77" s="517"/>
      <c r="AT77" s="517"/>
      <c r="AU77" s="517"/>
      <c r="AV77" s="517"/>
      <c r="AW77" s="517"/>
      <c r="AX77" s="517"/>
      <c r="AY77" s="517"/>
      <c r="AZ77" s="517"/>
      <c r="BA77" s="517"/>
      <c r="BB77" s="517"/>
      <c r="BC77" s="517"/>
      <c r="BD77" s="517"/>
      <c r="BE77" s="517"/>
      <c r="BF77" s="517"/>
      <c r="BG77" s="517"/>
      <c r="BH77" s="517"/>
      <c r="BI77" s="517"/>
      <c r="BJ77" s="517"/>
      <c r="BK77" s="517"/>
      <c r="BL77" s="517"/>
      <c r="BM77" s="517"/>
      <c r="BN77" s="517"/>
      <c r="BO77" s="517"/>
      <c r="BP77" s="517"/>
      <c r="BQ77" s="517"/>
      <c r="BR77" s="517"/>
      <c r="BS77" s="517"/>
      <c r="BT77" s="517"/>
      <c r="BU77" s="517"/>
      <c r="BV77" s="517"/>
      <c r="BW77" s="517"/>
      <c r="BX77" s="517"/>
      <c r="BY77" s="517"/>
      <c r="BZ77" s="517"/>
      <c r="CA77" s="517"/>
      <c r="CB77" s="517"/>
      <c r="CC77" s="517"/>
      <c r="CD77" s="517"/>
      <c r="CE77" s="517"/>
      <c r="CF77" s="517"/>
      <c r="CG77" s="517"/>
      <c r="CH77" s="517"/>
      <c r="CI77" s="517"/>
      <c r="CJ77" s="517"/>
      <c r="CK77" s="517"/>
      <c r="CL77" s="517"/>
      <c r="CM77" s="517"/>
      <c r="CN77" s="517"/>
      <c r="CO77" s="517"/>
      <c r="CP77" s="517"/>
      <c r="CQ77" s="517"/>
      <c r="CR77" s="517"/>
      <c r="CS77" s="517"/>
      <c r="CT77" s="517"/>
      <c r="CU77" s="517"/>
      <c r="CV77" s="517"/>
      <c r="CW77" s="517"/>
      <c r="CX77" s="517"/>
      <c r="CY77" s="517"/>
      <c r="CZ77" s="517"/>
      <c r="DA77" s="517"/>
      <c r="DB77" s="517"/>
      <c r="DC77" s="517"/>
      <c r="DD77" s="517"/>
      <c r="DE77" s="517"/>
      <c r="DF77" s="517"/>
      <c r="DG77" s="517"/>
      <c r="DH77" s="517"/>
      <c r="DI77" s="517"/>
      <c r="DJ77" s="517"/>
      <c r="DK77" s="517"/>
      <c r="DL77" s="517"/>
      <c r="DM77" s="517"/>
      <c r="DN77" s="517"/>
      <c r="DO77" s="517"/>
      <c r="DP77" s="517"/>
      <c r="DQ77" s="517"/>
      <c r="DR77" s="517"/>
      <c r="DS77" s="517"/>
      <c r="DT77" s="517"/>
      <c r="DU77" s="517"/>
      <c r="DV77" s="517"/>
      <c r="DW77" s="517"/>
      <c r="DX77" s="517"/>
      <c r="DY77" s="517"/>
      <c r="DZ77" s="517"/>
      <c r="EA77" s="517"/>
      <c r="EB77" s="517"/>
      <c r="EC77" s="517"/>
      <c r="ED77" s="517"/>
      <c r="EE77" s="517"/>
      <c r="EF77" s="517"/>
      <c r="EG77" s="517"/>
      <c r="EH77" s="517"/>
      <c r="EI77" s="517"/>
      <c r="EJ77" s="517"/>
      <c r="EK77" s="517"/>
      <c r="EL77" s="517"/>
      <c r="EM77" s="517"/>
      <c r="EN77" s="517"/>
      <c r="EO77" s="517"/>
      <c r="EP77" s="517"/>
      <c r="EQ77" s="517"/>
      <c r="ER77" s="517"/>
      <c r="ES77" s="517"/>
      <c r="ET77" s="517"/>
      <c r="EU77" s="517"/>
      <c r="EV77" s="517"/>
      <c r="EW77" s="517"/>
      <c r="EX77" s="517"/>
      <c r="EY77" s="517"/>
      <c r="EZ77" s="517"/>
      <c r="FA77" s="517"/>
      <c r="FB77" s="517"/>
      <c r="FC77" s="517"/>
      <c r="FD77" s="517"/>
      <c r="FE77" s="517"/>
      <c r="FF77" s="517"/>
      <c r="FG77" s="517"/>
      <c r="FH77" s="517"/>
      <c r="FI77" s="517"/>
      <c r="FJ77" s="517"/>
      <c r="FK77" s="517"/>
      <c r="FL77" s="517"/>
      <c r="FM77" s="517"/>
      <c r="FN77" s="517"/>
      <c r="FO77" s="517"/>
      <c r="FP77" s="517"/>
      <c r="FQ77" s="517"/>
      <c r="FR77" s="517"/>
      <c r="FS77" s="517"/>
      <c r="FT77" s="517"/>
      <c r="FU77" s="517"/>
      <c r="FV77" s="517"/>
      <c r="FW77" s="517"/>
      <c r="FX77" s="517"/>
      <c r="FY77" s="517"/>
      <c r="FZ77" s="517"/>
      <c r="GA77" s="517"/>
      <c r="GB77" s="517"/>
      <c r="GC77" s="517"/>
      <c r="GD77" s="517"/>
      <c r="GE77" s="517"/>
      <c r="GF77" s="517"/>
      <c r="GG77" s="517"/>
      <c r="GH77" s="517"/>
      <c r="GI77" s="517"/>
      <c r="GJ77" s="517"/>
      <c r="GK77" s="517"/>
      <c r="GL77" s="517"/>
      <c r="GM77" s="517"/>
      <c r="GN77" s="517"/>
      <c r="GO77" s="517"/>
      <c r="GP77" s="517"/>
      <c r="GQ77" s="517"/>
      <c r="GR77" s="517"/>
      <c r="GS77" s="517"/>
      <c r="GT77" s="517"/>
      <c r="GU77" s="517"/>
      <c r="GV77" s="517"/>
      <c r="GW77" s="517"/>
      <c r="GX77" s="517"/>
      <c r="GY77" s="517"/>
      <c r="GZ77" s="517"/>
      <c r="HA77" s="517"/>
      <c r="HB77" s="517"/>
      <c r="HC77" s="517"/>
      <c r="HD77" s="517"/>
      <c r="HE77" s="517"/>
      <c r="HF77" s="517"/>
      <c r="HG77" s="517"/>
      <c r="HH77" s="517"/>
      <c r="HI77" s="517"/>
      <c r="HJ77" s="517"/>
      <c r="HK77" s="517"/>
      <c r="HL77" s="517"/>
      <c r="HM77" s="517"/>
      <c r="HN77" s="517"/>
      <c r="HO77" s="517"/>
      <c r="HP77" s="517"/>
      <c r="HQ77" s="517"/>
      <c r="HR77" s="517"/>
      <c r="HS77" s="517"/>
      <c r="HT77" s="517"/>
      <c r="HU77" s="517"/>
      <c r="HV77" s="517"/>
      <c r="HW77" s="517"/>
      <c r="HX77" s="517"/>
      <c r="HY77" s="517"/>
      <c r="HZ77" s="517"/>
      <c r="IA77" s="517"/>
      <c r="IB77" s="517"/>
      <c r="IC77" s="517"/>
      <c r="ID77" s="517"/>
      <c r="IE77" s="517"/>
      <c r="IF77" s="517"/>
      <c r="IG77" s="517"/>
      <c r="IH77" s="517"/>
      <c r="II77" s="517"/>
      <c r="IJ77" s="517"/>
      <c r="IK77" s="517"/>
      <c r="IL77" s="517"/>
      <c r="IM77" s="517"/>
      <c r="IN77" s="517"/>
      <c r="IO77" s="517"/>
      <c r="IP77" s="517"/>
      <c r="IQ77" s="517"/>
      <c r="IR77" s="517"/>
      <c r="IS77" s="517"/>
      <c r="IT77" s="517"/>
      <c r="IU77" s="517"/>
      <c r="IV77" s="517"/>
    </row>
    <row r="78" spans="1:256" s="36" customFormat="1" ht="16.5" customHeight="1">
      <c r="A78" s="633"/>
      <c r="B78" s="635"/>
      <c r="C78" s="631" t="s">
        <v>667</v>
      </c>
      <c r="D78" s="631">
        <v>5427</v>
      </c>
      <c r="E78" s="518">
        <v>600000</v>
      </c>
      <c r="F78" s="518">
        <f>'[1]재경'!H95*1000</f>
        <v>600000</v>
      </c>
      <c r="G78" s="518" t="str">
        <f t="shared" si="2"/>
        <v> </v>
      </c>
      <c r="H78" s="518" t="str">
        <f t="shared" si="3"/>
        <v> </v>
      </c>
      <c r="I78" s="632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  <c r="AF78" s="517"/>
      <c r="AG78" s="517"/>
      <c r="AH78" s="517"/>
      <c r="AI78" s="517"/>
      <c r="AJ78" s="517"/>
      <c r="AK78" s="517"/>
      <c r="AL78" s="517"/>
      <c r="AM78" s="517"/>
      <c r="AN78" s="517"/>
      <c r="AO78" s="517"/>
      <c r="AP78" s="517"/>
      <c r="AQ78" s="517"/>
      <c r="AR78" s="517"/>
      <c r="AS78" s="517"/>
      <c r="AT78" s="517"/>
      <c r="AU78" s="517"/>
      <c r="AV78" s="517"/>
      <c r="AW78" s="517"/>
      <c r="AX78" s="517"/>
      <c r="AY78" s="517"/>
      <c r="AZ78" s="517"/>
      <c r="BA78" s="517"/>
      <c r="BB78" s="517"/>
      <c r="BC78" s="517"/>
      <c r="BD78" s="517"/>
      <c r="BE78" s="517"/>
      <c r="BF78" s="517"/>
      <c r="BG78" s="517"/>
      <c r="BH78" s="517"/>
      <c r="BI78" s="517"/>
      <c r="BJ78" s="517"/>
      <c r="BK78" s="517"/>
      <c r="BL78" s="517"/>
      <c r="BM78" s="517"/>
      <c r="BN78" s="517"/>
      <c r="BO78" s="517"/>
      <c r="BP78" s="517"/>
      <c r="BQ78" s="517"/>
      <c r="BR78" s="517"/>
      <c r="BS78" s="517"/>
      <c r="BT78" s="517"/>
      <c r="BU78" s="517"/>
      <c r="BV78" s="517"/>
      <c r="BW78" s="517"/>
      <c r="BX78" s="517"/>
      <c r="BY78" s="517"/>
      <c r="BZ78" s="517"/>
      <c r="CA78" s="517"/>
      <c r="CB78" s="517"/>
      <c r="CC78" s="517"/>
      <c r="CD78" s="517"/>
      <c r="CE78" s="517"/>
      <c r="CF78" s="517"/>
      <c r="CG78" s="517"/>
      <c r="CH78" s="517"/>
      <c r="CI78" s="517"/>
      <c r="CJ78" s="517"/>
      <c r="CK78" s="517"/>
      <c r="CL78" s="517"/>
      <c r="CM78" s="517"/>
      <c r="CN78" s="517"/>
      <c r="CO78" s="517"/>
      <c r="CP78" s="517"/>
      <c r="CQ78" s="517"/>
      <c r="CR78" s="517"/>
      <c r="CS78" s="517"/>
      <c r="CT78" s="517"/>
      <c r="CU78" s="517"/>
      <c r="CV78" s="517"/>
      <c r="CW78" s="517"/>
      <c r="CX78" s="517"/>
      <c r="CY78" s="517"/>
      <c r="CZ78" s="517"/>
      <c r="DA78" s="517"/>
      <c r="DB78" s="517"/>
      <c r="DC78" s="517"/>
      <c r="DD78" s="517"/>
      <c r="DE78" s="517"/>
      <c r="DF78" s="517"/>
      <c r="DG78" s="517"/>
      <c r="DH78" s="517"/>
      <c r="DI78" s="517"/>
      <c r="DJ78" s="517"/>
      <c r="DK78" s="517"/>
      <c r="DL78" s="517"/>
      <c r="DM78" s="517"/>
      <c r="DN78" s="517"/>
      <c r="DO78" s="517"/>
      <c r="DP78" s="517"/>
      <c r="DQ78" s="517"/>
      <c r="DR78" s="517"/>
      <c r="DS78" s="517"/>
      <c r="DT78" s="517"/>
      <c r="DU78" s="517"/>
      <c r="DV78" s="517"/>
      <c r="DW78" s="517"/>
      <c r="DX78" s="517"/>
      <c r="DY78" s="517"/>
      <c r="DZ78" s="517"/>
      <c r="EA78" s="517"/>
      <c r="EB78" s="517"/>
      <c r="EC78" s="517"/>
      <c r="ED78" s="517"/>
      <c r="EE78" s="517"/>
      <c r="EF78" s="517"/>
      <c r="EG78" s="517"/>
      <c r="EH78" s="517"/>
      <c r="EI78" s="517"/>
      <c r="EJ78" s="517"/>
      <c r="EK78" s="517"/>
      <c r="EL78" s="517"/>
      <c r="EM78" s="517"/>
      <c r="EN78" s="517"/>
      <c r="EO78" s="517"/>
      <c r="EP78" s="517"/>
      <c r="EQ78" s="517"/>
      <c r="ER78" s="517"/>
      <c r="ES78" s="517"/>
      <c r="ET78" s="517"/>
      <c r="EU78" s="517"/>
      <c r="EV78" s="517"/>
      <c r="EW78" s="517"/>
      <c r="EX78" s="517"/>
      <c r="EY78" s="517"/>
      <c r="EZ78" s="517"/>
      <c r="FA78" s="517"/>
      <c r="FB78" s="517"/>
      <c r="FC78" s="517"/>
      <c r="FD78" s="517"/>
      <c r="FE78" s="517"/>
      <c r="FF78" s="517"/>
      <c r="FG78" s="517"/>
      <c r="FH78" s="517"/>
      <c r="FI78" s="517"/>
      <c r="FJ78" s="517"/>
      <c r="FK78" s="517"/>
      <c r="FL78" s="517"/>
      <c r="FM78" s="517"/>
      <c r="FN78" s="517"/>
      <c r="FO78" s="517"/>
      <c r="FP78" s="517"/>
      <c r="FQ78" s="517"/>
      <c r="FR78" s="517"/>
      <c r="FS78" s="517"/>
      <c r="FT78" s="517"/>
      <c r="FU78" s="517"/>
      <c r="FV78" s="517"/>
      <c r="FW78" s="517"/>
      <c r="FX78" s="517"/>
      <c r="FY78" s="517"/>
      <c r="FZ78" s="517"/>
      <c r="GA78" s="517"/>
      <c r="GB78" s="517"/>
      <c r="GC78" s="517"/>
      <c r="GD78" s="517"/>
      <c r="GE78" s="517"/>
      <c r="GF78" s="517"/>
      <c r="GG78" s="517"/>
      <c r="GH78" s="517"/>
      <c r="GI78" s="517"/>
      <c r="GJ78" s="517"/>
      <c r="GK78" s="517"/>
      <c r="GL78" s="517"/>
      <c r="GM78" s="517"/>
      <c r="GN78" s="517"/>
      <c r="GO78" s="517"/>
      <c r="GP78" s="517"/>
      <c r="GQ78" s="517"/>
      <c r="GR78" s="517"/>
      <c r="GS78" s="517"/>
      <c r="GT78" s="517"/>
      <c r="GU78" s="517"/>
      <c r="GV78" s="517"/>
      <c r="GW78" s="517"/>
      <c r="GX78" s="517"/>
      <c r="GY78" s="517"/>
      <c r="GZ78" s="517"/>
      <c r="HA78" s="517"/>
      <c r="HB78" s="517"/>
      <c r="HC78" s="517"/>
      <c r="HD78" s="517"/>
      <c r="HE78" s="517"/>
      <c r="HF78" s="517"/>
      <c r="HG78" s="517"/>
      <c r="HH78" s="517"/>
      <c r="HI78" s="517"/>
      <c r="HJ78" s="517"/>
      <c r="HK78" s="517"/>
      <c r="HL78" s="517"/>
      <c r="HM78" s="517"/>
      <c r="HN78" s="517"/>
      <c r="HO78" s="517"/>
      <c r="HP78" s="517"/>
      <c r="HQ78" s="517"/>
      <c r="HR78" s="517"/>
      <c r="HS78" s="517"/>
      <c r="HT78" s="517"/>
      <c r="HU78" s="517"/>
      <c r="HV78" s="517"/>
      <c r="HW78" s="517"/>
      <c r="HX78" s="517"/>
      <c r="HY78" s="517"/>
      <c r="HZ78" s="517"/>
      <c r="IA78" s="517"/>
      <c r="IB78" s="517"/>
      <c r="IC78" s="517"/>
      <c r="ID78" s="517"/>
      <c r="IE78" s="517"/>
      <c r="IF78" s="517"/>
      <c r="IG78" s="517"/>
      <c r="IH78" s="517"/>
      <c r="II78" s="517"/>
      <c r="IJ78" s="517"/>
      <c r="IK78" s="517"/>
      <c r="IL78" s="517"/>
      <c r="IM78" s="517"/>
      <c r="IN78" s="517"/>
      <c r="IO78" s="517"/>
      <c r="IP78" s="517"/>
      <c r="IQ78" s="517"/>
      <c r="IR78" s="517"/>
      <c r="IS78" s="517"/>
      <c r="IT78" s="517"/>
      <c r="IU78" s="517"/>
      <c r="IV78" s="517"/>
    </row>
    <row r="79" spans="1:256" s="36" customFormat="1" ht="16.5" customHeight="1">
      <c r="A79" s="633"/>
      <c r="B79" s="631" t="s">
        <v>668</v>
      </c>
      <c r="C79" s="631"/>
      <c r="D79" s="631">
        <v>5430</v>
      </c>
      <c r="E79" s="518">
        <f>SUM(E80:E86)</f>
        <v>50476000</v>
      </c>
      <c r="F79" s="518">
        <f>SUM(F80:F86)</f>
        <v>49955000</v>
      </c>
      <c r="G79" s="617">
        <f t="shared" si="2"/>
        <v>521000</v>
      </c>
      <c r="H79" s="617" t="str">
        <f t="shared" si="3"/>
        <v> </v>
      </c>
      <c r="I79" s="632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517"/>
      <c r="BB79" s="517"/>
      <c r="BC79" s="517"/>
      <c r="BD79" s="517"/>
      <c r="BE79" s="517"/>
      <c r="BF79" s="517"/>
      <c r="BG79" s="517"/>
      <c r="BH79" s="517"/>
      <c r="BI79" s="517"/>
      <c r="BJ79" s="517"/>
      <c r="BK79" s="517"/>
      <c r="BL79" s="517"/>
      <c r="BM79" s="517"/>
      <c r="BN79" s="517"/>
      <c r="BO79" s="517"/>
      <c r="BP79" s="517"/>
      <c r="BQ79" s="517"/>
      <c r="BR79" s="517"/>
      <c r="BS79" s="517"/>
      <c r="BT79" s="517"/>
      <c r="BU79" s="517"/>
      <c r="BV79" s="517"/>
      <c r="BW79" s="517"/>
      <c r="BX79" s="517"/>
      <c r="BY79" s="517"/>
      <c r="BZ79" s="517"/>
      <c r="CA79" s="517"/>
      <c r="CB79" s="517"/>
      <c r="CC79" s="517"/>
      <c r="CD79" s="517"/>
      <c r="CE79" s="517"/>
      <c r="CF79" s="517"/>
      <c r="CG79" s="517"/>
      <c r="CH79" s="517"/>
      <c r="CI79" s="517"/>
      <c r="CJ79" s="517"/>
      <c r="CK79" s="517"/>
      <c r="CL79" s="517"/>
      <c r="CM79" s="517"/>
      <c r="CN79" s="517"/>
      <c r="CO79" s="517"/>
      <c r="CP79" s="517"/>
      <c r="CQ79" s="517"/>
      <c r="CR79" s="517"/>
      <c r="CS79" s="517"/>
      <c r="CT79" s="517"/>
      <c r="CU79" s="517"/>
      <c r="CV79" s="517"/>
      <c r="CW79" s="517"/>
      <c r="CX79" s="517"/>
      <c r="CY79" s="517"/>
      <c r="CZ79" s="517"/>
      <c r="DA79" s="517"/>
      <c r="DB79" s="517"/>
      <c r="DC79" s="517"/>
      <c r="DD79" s="517"/>
      <c r="DE79" s="517"/>
      <c r="DF79" s="517"/>
      <c r="DG79" s="517"/>
      <c r="DH79" s="517"/>
      <c r="DI79" s="517"/>
      <c r="DJ79" s="517"/>
      <c r="DK79" s="517"/>
      <c r="DL79" s="517"/>
      <c r="DM79" s="517"/>
      <c r="DN79" s="517"/>
      <c r="DO79" s="517"/>
      <c r="DP79" s="517"/>
      <c r="DQ79" s="517"/>
      <c r="DR79" s="517"/>
      <c r="DS79" s="517"/>
      <c r="DT79" s="517"/>
      <c r="DU79" s="517"/>
      <c r="DV79" s="517"/>
      <c r="DW79" s="517"/>
      <c r="DX79" s="517"/>
      <c r="DY79" s="517"/>
      <c r="DZ79" s="517"/>
      <c r="EA79" s="517"/>
      <c r="EB79" s="517"/>
      <c r="EC79" s="517"/>
      <c r="ED79" s="517"/>
      <c r="EE79" s="517"/>
      <c r="EF79" s="517"/>
      <c r="EG79" s="517"/>
      <c r="EH79" s="517"/>
      <c r="EI79" s="517"/>
      <c r="EJ79" s="517"/>
      <c r="EK79" s="517"/>
      <c r="EL79" s="517"/>
      <c r="EM79" s="517"/>
      <c r="EN79" s="517"/>
      <c r="EO79" s="517"/>
      <c r="EP79" s="517"/>
      <c r="EQ79" s="517"/>
      <c r="ER79" s="517"/>
      <c r="ES79" s="517"/>
      <c r="ET79" s="517"/>
      <c r="EU79" s="517"/>
      <c r="EV79" s="517"/>
      <c r="EW79" s="517"/>
      <c r="EX79" s="517"/>
      <c r="EY79" s="517"/>
      <c r="EZ79" s="517"/>
      <c r="FA79" s="517"/>
      <c r="FB79" s="517"/>
      <c r="FC79" s="517"/>
      <c r="FD79" s="517"/>
      <c r="FE79" s="517"/>
      <c r="FF79" s="517"/>
      <c r="FG79" s="517"/>
      <c r="FH79" s="517"/>
      <c r="FI79" s="517"/>
      <c r="FJ79" s="517"/>
      <c r="FK79" s="517"/>
      <c r="FL79" s="517"/>
      <c r="FM79" s="517"/>
      <c r="FN79" s="517"/>
      <c r="FO79" s="517"/>
      <c r="FP79" s="517"/>
      <c r="FQ79" s="517"/>
      <c r="FR79" s="517"/>
      <c r="FS79" s="517"/>
      <c r="FT79" s="517"/>
      <c r="FU79" s="517"/>
      <c r="FV79" s="517"/>
      <c r="FW79" s="517"/>
      <c r="FX79" s="517"/>
      <c r="FY79" s="517"/>
      <c r="FZ79" s="517"/>
      <c r="GA79" s="517"/>
      <c r="GB79" s="517"/>
      <c r="GC79" s="517"/>
      <c r="GD79" s="517"/>
      <c r="GE79" s="517"/>
      <c r="GF79" s="517"/>
      <c r="GG79" s="517"/>
      <c r="GH79" s="517"/>
      <c r="GI79" s="517"/>
      <c r="GJ79" s="517"/>
      <c r="GK79" s="517"/>
      <c r="GL79" s="517"/>
      <c r="GM79" s="517"/>
      <c r="GN79" s="517"/>
      <c r="GO79" s="517"/>
      <c r="GP79" s="517"/>
      <c r="GQ79" s="517"/>
      <c r="GR79" s="517"/>
      <c r="GS79" s="517"/>
      <c r="GT79" s="517"/>
      <c r="GU79" s="517"/>
      <c r="GV79" s="517"/>
      <c r="GW79" s="517"/>
      <c r="GX79" s="517"/>
      <c r="GY79" s="517"/>
      <c r="GZ79" s="517"/>
      <c r="HA79" s="517"/>
      <c r="HB79" s="517"/>
      <c r="HC79" s="517"/>
      <c r="HD79" s="517"/>
      <c r="HE79" s="517"/>
      <c r="HF79" s="517"/>
      <c r="HG79" s="517"/>
      <c r="HH79" s="517"/>
      <c r="HI79" s="517"/>
      <c r="HJ79" s="517"/>
      <c r="HK79" s="517"/>
      <c r="HL79" s="517"/>
      <c r="HM79" s="517"/>
      <c r="HN79" s="517"/>
      <c r="HO79" s="517"/>
      <c r="HP79" s="517"/>
      <c r="HQ79" s="517"/>
      <c r="HR79" s="517"/>
      <c r="HS79" s="517"/>
      <c r="HT79" s="517"/>
      <c r="HU79" s="517"/>
      <c r="HV79" s="517"/>
      <c r="HW79" s="517"/>
      <c r="HX79" s="517"/>
      <c r="HY79" s="517"/>
      <c r="HZ79" s="517"/>
      <c r="IA79" s="517"/>
      <c r="IB79" s="517"/>
      <c r="IC79" s="517"/>
      <c r="ID79" s="517"/>
      <c r="IE79" s="517"/>
      <c r="IF79" s="517"/>
      <c r="IG79" s="517"/>
      <c r="IH79" s="517"/>
      <c r="II79" s="517"/>
      <c r="IJ79" s="517"/>
      <c r="IK79" s="517"/>
      <c r="IL79" s="517"/>
      <c r="IM79" s="517"/>
      <c r="IN79" s="517"/>
      <c r="IO79" s="517"/>
      <c r="IP79" s="517"/>
      <c r="IQ79" s="517"/>
      <c r="IR79" s="517"/>
      <c r="IS79" s="517"/>
      <c r="IT79" s="517"/>
      <c r="IU79" s="517"/>
      <c r="IV79" s="517"/>
    </row>
    <row r="80" spans="1:256" s="36" customFormat="1" ht="16.5" customHeight="1">
      <c r="A80" s="633"/>
      <c r="B80" s="635"/>
      <c r="C80" s="631" t="s">
        <v>669</v>
      </c>
      <c r="D80" s="631">
        <v>5431</v>
      </c>
      <c r="E80" s="518">
        <v>1634000</v>
      </c>
      <c r="F80" s="518">
        <v>1428000</v>
      </c>
      <c r="G80" s="518">
        <f t="shared" si="2"/>
        <v>206000</v>
      </c>
      <c r="H80" s="518" t="str">
        <f t="shared" si="3"/>
        <v> </v>
      </c>
      <c r="I80" s="632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  <c r="AT80" s="517"/>
      <c r="AU80" s="517"/>
      <c r="AV80" s="517"/>
      <c r="AW80" s="517"/>
      <c r="AX80" s="517"/>
      <c r="AY80" s="517"/>
      <c r="AZ80" s="517"/>
      <c r="BA80" s="517"/>
      <c r="BB80" s="517"/>
      <c r="BC80" s="517"/>
      <c r="BD80" s="517"/>
      <c r="BE80" s="517"/>
      <c r="BF80" s="517"/>
      <c r="BG80" s="517"/>
      <c r="BH80" s="517"/>
      <c r="BI80" s="517"/>
      <c r="BJ80" s="517"/>
      <c r="BK80" s="517"/>
      <c r="BL80" s="517"/>
      <c r="BM80" s="517"/>
      <c r="BN80" s="517"/>
      <c r="BO80" s="517"/>
      <c r="BP80" s="517"/>
      <c r="BQ80" s="517"/>
      <c r="BR80" s="517"/>
      <c r="BS80" s="517"/>
      <c r="BT80" s="517"/>
      <c r="BU80" s="517"/>
      <c r="BV80" s="517"/>
      <c r="BW80" s="517"/>
      <c r="BX80" s="517"/>
      <c r="BY80" s="517"/>
      <c r="BZ80" s="517"/>
      <c r="CA80" s="517"/>
      <c r="CB80" s="517"/>
      <c r="CC80" s="517"/>
      <c r="CD80" s="517"/>
      <c r="CE80" s="517"/>
      <c r="CF80" s="517"/>
      <c r="CG80" s="517"/>
      <c r="CH80" s="517"/>
      <c r="CI80" s="517"/>
      <c r="CJ80" s="517"/>
      <c r="CK80" s="517"/>
      <c r="CL80" s="517"/>
      <c r="CM80" s="517"/>
      <c r="CN80" s="517"/>
      <c r="CO80" s="517"/>
      <c r="CP80" s="517"/>
      <c r="CQ80" s="517"/>
      <c r="CR80" s="517"/>
      <c r="CS80" s="517"/>
      <c r="CT80" s="517"/>
      <c r="CU80" s="517"/>
      <c r="CV80" s="517"/>
      <c r="CW80" s="517"/>
      <c r="CX80" s="517"/>
      <c r="CY80" s="517"/>
      <c r="CZ80" s="517"/>
      <c r="DA80" s="517"/>
      <c r="DB80" s="517"/>
      <c r="DC80" s="517"/>
      <c r="DD80" s="517"/>
      <c r="DE80" s="517"/>
      <c r="DF80" s="517"/>
      <c r="DG80" s="517"/>
      <c r="DH80" s="517"/>
      <c r="DI80" s="517"/>
      <c r="DJ80" s="517"/>
      <c r="DK80" s="517"/>
      <c r="DL80" s="517"/>
      <c r="DM80" s="517"/>
      <c r="DN80" s="517"/>
      <c r="DO80" s="517"/>
      <c r="DP80" s="517"/>
      <c r="DQ80" s="517"/>
      <c r="DR80" s="517"/>
      <c r="DS80" s="517"/>
      <c r="DT80" s="517"/>
      <c r="DU80" s="517"/>
      <c r="DV80" s="517"/>
      <c r="DW80" s="517"/>
      <c r="DX80" s="517"/>
      <c r="DY80" s="517"/>
      <c r="DZ80" s="517"/>
      <c r="EA80" s="517"/>
      <c r="EB80" s="517"/>
      <c r="EC80" s="517"/>
      <c r="ED80" s="517"/>
      <c r="EE80" s="517"/>
      <c r="EF80" s="517"/>
      <c r="EG80" s="517"/>
      <c r="EH80" s="517"/>
      <c r="EI80" s="517"/>
      <c r="EJ80" s="517"/>
      <c r="EK80" s="517"/>
      <c r="EL80" s="517"/>
      <c r="EM80" s="517"/>
      <c r="EN80" s="517"/>
      <c r="EO80" s="517"/>
      <c r="EP80" s="517"/>
      <c r="EQ80" s="517"/>
      <c r="ER80" s="517"/>
      <c r="ES80" s="517"/>
      <c r="ET80" s="517"/>
      <c r="EU80" s="517"/>
      <c r="EV80" s="517"/>
      <c r="EW80" s="517"/>
      <c r="EX80" s="517"/>
      <c r="EY80" s="517"/>
      <c r="EZ80" s="517"/>
      <c r="FA80" s="517"/>
      <c r="FB80" s="517"/>
      <c r="FC80" s="517"/>
      <c r="FD80" s="517"/>
      <c r="FE80" s="517"/>
      <c r="FF80" s="517"/>
      <c r="FG80" s="517"/>
      <c r="FH80" s="517"/>
      <c r="FI80" s="517"/>
      <c r="FJ80" s="517"/>
      <c r="FK80" s="517"/>
      <c r="FL80" s="517"/>
      <c r="FM80" s="517"/>
      <c r="FN80" s="517"/>
      <c r="FO80" s="517"/>
      <c r="FP80" s="517"/>
      <c r="FQ80" s="517"/>
      <c r="FR80" s="517"/>
      <c r="FS80" s="517"/>
      <c r="FT80" s="517"/>
      <c r="FU80" s="517"/>
      <c r="FV80" s="517"/>
      <c r="FW80" s="517"/>
      <c r="FX80" s="517"/>
      <c r="FY80" s="517"/>
      <c r="FZ80" s="517"/>
      <c r="GA80" s="517"/>
      <c r="GB80" s="517"/>
      <c r="GC80" s="517"/>
      <c r="GD80" s="517"/>
      <c r="GE80" s="517"/>
      <c r="GF80" s="517"/>
      <c r="GG80" s="517"/>
      <c r="GH80" s="517"/>
      <c r="GI80" s="517"/>
      <c r="GJ80" s="517"/>
      <c r="GK80" s="517"/>
      <c r="GL80" s="517"/>
      <c r="GM80" s="517"/>
      <c r="GN80" s="517"/>
      <c r="GO80" s="517"/>
      <c r="GP80" s="517"/>
      <c r="GQ80" s="517"/>
      <c r="GR80" s="517"/>
      <c r="GS80" s="517"/>
      <c r="GT80" s="517"/>
      <c r="GU80" s="517"/>
      <c r="GV80" s="517"/>
      <c r="GW80" s="517"/>
      <c r="GX80" s="517"/>
      <c r="GY80" s="517"/>
      <c r="GZ80" s="517"/>
      <c r="HA80" s="517"/>
      <c r="HB80" s="517"/>
      <c r="HC80" s="517"/>
      <c r="HD80" s="517"/>
      <c r="HE80" s="517"/>
      <c r="HF80" s="517"/>
      <c r="HG80" s="517"/>
      <c r="HH80" s="517"/>
      <c r="HI80" s="517"/>
      <c r="HJ80" s="517"/>
      <c r="HK80" s="517"/>
      <c r="HL80" s="517"/>
      <c r="HM80" s="517"/>
      <c r="HN80" s="517"/>
      <c r="HO80" s="517"/>
      <c r="HP80" s="517"/>
      <c r="HQ80" s="517"/>
      <c r="HR80" s="517"/>
      <c r="HS80" s="517"/>
      <c r="HT80" s="517"/>
      <c r="HU80" s="517"/>
      <c r="HV80" s="517"/>
      <c r="HW80" s="517"/>
      <c r="HX80" s="517"/>
      <c r="HY80" s="517"/>
      <c r="HZ80" s="517"/>
      <c r="IA80" s="517"/>
      <c r="IB80" s="517"/>
      <c r="IC80" s="517"/>
      <c r="ID80" s="517"/>
      <c r="IE80" s="517"/>
      <c r="IF80" s="517"/>
      <c r="IG80" s="517"/>
      <c r="IH80" s="517"/>
      <c r="II80" s="517"/>
      <c r="IJ80" s="517"/>
      <c r="IK80" s="517"/>
      <c r="IL80" s="517"/>
      <c r="IM80" s="517"/>
      <c r="IN80" s="517"/>
      <c r="IO80" s="517"/>
      <c r="IP80" s="517"/>
      <c r="IQ80" s="517"/>
      <c r="IR80" s="517"/>
      <c r="IS80" s="517"/>
      <c r="IT80" s="517"/>
      <c r="IU80" s="517"/>
      <c r="IV80" s="517"/>
    </row>
    <row r="81" spans="1:256" s="36" customFormat="1" ht="16.5" customHeight="1">
      <c r="A81" s="633"/>
      <c r="B81" s="635"/>
      <c r="C81" s="631" t="s">
        <v>670</v>
      </c>
      <c r="D81" s="631">
        <v>5432</v>
      </c>
      <c r="E81" s="518">
        <v>16035000</v>
      </c>
      <c r="F81" s="518">
        <v>16930000</v>
      </c>
      <c r="G81" s="518" t="str">
        <f t="shared" si="2"/>
        <v> </v>
      </c>
      <c r="H81" s="518">
        <f t="shared" si="3"/>
        <v>895000</v>
      </c>
      <c r="I81" s="632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517"/>
      <c r="BC81" s="517"/>
      <c r="BD81" s="517"/>
      <c r="BE81" s="517"/>
      <c r="BF81" s="517"/>
      <c r="BG81" s="517"/>
      <c r="BH81" s="517"/>
      <c r="BI81" s="517"/>
      <c r="BJ81" s="517"/>
      <c r="BK81" s="517"/>
      <c r="BL81" s="517"/>
      <c r="BM81" s="517"/>
      <c r="BN81" s="517"/>
      <c r="BO81" s="517"/>
      <c r="BP81" s="517"/>
      <c r="BQ81" s="517"/>
      <c r="BR81" s="517"/>
      <c r="BS81" s="517"/>
      <c r="BT81" s="517"/>
      <c r="BU81" s="517"/>
      <c r="BV81" s="517"/>
      <c r="BW81" s="517"/>
      <c r="BX81" s="517"/>
      <c r="BY81" s="517"/>
      <c r="BZ81" s="517"/>
      <c r="CA81" s="517"/>
      <c r="CB81" s="517"/>
      <c r="CC81" s="517"/>
      <c r="CD81" s="517"/>
      <c r="CE81" s="517"/>
      <c r="CF81" s="517"/>
      <c r="CG81" s="517"/>
      <c r="CH81" s="517"/>
      <c r="CI81" s="517"/>
      <c r="CJ81" s="517"/>
      <c r="CK81" s="517"/>
      <c r="CL81" s="517"/>
      <c r="CM81" s="517"/>
      <c r="CN81" s="517"/>
      <c r="CO81" s="517"/>
      <c r="CP81" s="517"/>
      <c r="CQ81" s="517"/>
      <c r="CR81" s="517"/>
      <c r="CS81" s="517"/>
      <c r="CT81" s="517"/>
      <c r="CU81" s="517"/>
      <c r="CV81" s="517"/>
      <c r="CW81" s="517"/>
      <c r="CX81" s="517"/>
      <c r="CY81" s="517"/>
      <c r="CZ81" s="517"/>
      <c r="DA81" s="517"/>
      <c r="DB81" s="517"/>
      <c r="DC81" s="517"/>
      <c r="DD81" s="517"/>
      <c r="DE81" s="517"/>
      <c r="DF81" s="517"/>
      <c r="DG81" s="517"/>
      <c r="DH81" s="517"/>
      <c r="DI81" s="517"/>
      <c r="DJ81" s="517"/>
      <c r="DK81" s="517"/>
      <c r="DL81" s="517"/>
      <c r="DM81" s="517"/>
      <c r="DN81" s="517"/>
      <c r="DO81" s="517"/>
      <c r="DP81" s="517"/>
      <c r="DQ81" s="517"/>
      <c r="DR81" s="517"/>
      <c r="DS81" s="517"/>
      <c r="DT81" s="517"/>
      <c r="DU81" s="517"/>
      <c r="DV81" s="517"/>
      <c r="DW81" s="517"/>
      <c r="DX81" s="517"/>
      <c r="DY81" s="517"/>
      <c r="DZ81" s="517"/>
      <c r="EA81" s="517"/>
      <c r="EB81" s="517"/>
      <c r="EC81" s="517"/>
      <c r="ED81" s="517"/>
      <c r="EE81" s="517"/>
      <c r="EF81" s="517"/>
      <c r="EG81" s="517"/>
      <c r="EH81" s="517"/>
      <c r="EI81" s="517"/>
      <c r="EJ81" s="517"/>
      <c r="EK81" s="517"/>
      <c r="EL81" s="517"/>
      <c r="EM81" s="517"/>
      <c r="EN81" s="517"/>
      <c r="EO81" s="517"/>
      <c r="EP81" s="517"/>
      <c r="EQ81" s="517"/>
      <c r="ER81" s="517"/>
      <c r="ES81" s="517"/>
      <c r="ET81" s="517"/>
      <c r="EU81" s="517"/>
      <c r="EV81" s="517"/>
      <c r="EW81" s="517"/>
      <c r="EX81" s="517"/>
      <c r="EY81" s="517"/>
      <c r="EZ81" s="517"/>
      <c r="FA81" s="517"/>
      <c r="FB81" s="517"/>
      <c r="FC81" s="517"/>
      <c r="FD81" s="517"/>
      <c r="FE81" s="517"/>
      <c r="FF81" s="517"/>
      <c r="FG81" s="517"/>
      <c r="FH81" s="517"/>
      <c r="FI81" s="517"/>
      <c r="FJ81" s="517"/>
      <c r="FK81" s="517"/>
      <c r="FL81" s="517"/>
      <c r="FM81" s="517"/>
      <c r="FN81" s="517"/>
      <c r="FO81" s="517"/>
      <c r="FP81" s="517"/>
      <c r="FQ81" s="517"/>
      <c r="FR81" s="517"/>
      <c r="FS81" s="517"/>
      <c r="FT81" s="517"/>
      <c r="FU81" s="517"/>
      <c r="FV81" s="517"/>
      <c r="FW81" s="517"/>
      <c r="FX81" s="517"/>
      <c r="FY81" s="517"/>
      <c r="FZ81" s="517"/>
      <c r="GA81" s="517"/>
      <c r="GB81" s="517"/>
      <c r="GC81" s="517"/>
      <c r="GD81" s="517"/>
      <c r="GE81" s="517"/>
      <c r="GF81" s="517"/>
      <c r="GG81" s="517"/>
      <c r="GH81" s="517"/>
      <c r="GI81" s="517"/>
      <c r="GJ81" s="517"/>
      <c r="GK81" s="517"/>
      <c r="GL81" s="517"/>
      <c r="GM81" s="517"/>
      <c r="GN81" s="517"/>
      <c r="GO81" s="517"/>
      <c r="GP81" s="517"/>
      <c r="GQ81" s="517"/>
      <c r="GR81" s="517"/>
      <c r="GS81" s="517"/>
      <c r="GT81" s="517"/>
      <c r="GU81" s="517"/>
      <c r="GV81" s="517"/>
      <c r="GW81" s="517"/>
      <c r="GX81" s="517"/>
      <c r="GY81" s="517"/>
      <c r="GZ81" s="517"/>
      <c r="HA81" s="517"/>
      <c r="HB81" s="517"/>
      <c r="HC81" s="517"/>
      <c r="HD81" s="517"/>
      <c r="HE81" s="517"/>
      <c r="HF81" s="517"/>
      <c r="HG81" s="517"/>
      <c r="HH81" s="517"/>
      <c r="HI81" s="517"/>
      <c r="HJ81" s="517"/>
      <c r="HK81" s="517"/>
      <c r="HL81" s="517"/>
      <c r="HM81" s="517"/>
      <c r="HN81" s="517"/>
      <c r="HO81" s="517"/>
      <c r="HP81" s="517"/>
      <c r="HQ81" s="517"/>
      <c r="HR81" s="517"/>
      <c r="HS81" s="517"/>
      <c r="HT81" s="517"/>
      <c r="HU81" s="517"/>
      <c r="HV81" s="517"/>
      <c r="HW81" s="517"/>
      <c r="HX81" s="517"/>
      <c r="HY81" s="517"/>
      <c r="HZ81" s="517"/>
      <c r="IA81" s="517"/>
      <c r="IB81" s="517"/>
      <c r="IC81" s="517"/>
      <c r="ID81" s="517"/>
      <c r="IE81" s="517"/>
      <c r="IF81" s="517"/>
      <c r="IG81" s="517"/>
      <c r="IH81" s="517"/>
      <c r="II81" s="517"/>
      <c r="IJ81" s="517"/>
      <c r="IK81" s="517"/>
      <c r="IL81" s="517"/>
      <c r="IM81" s="517"/>
      <c r="IN81" s="517"/>
      <c r="IO81" s="517"/>
      <c r="IP81" s="517"/>
      <c r="IQ81" s="517"/>
      <c r="IR81" s="517"/>
      <c r="IS81" s="517"/>
      <c r="IT81" s="517"/>
      <c r="IU81" s="517"/>
      <c r="IV81" s="517"/>
    </row>
    <row r="82" spans="1:256" s="36" customFormat="1" ht="16.5" customHeight="1">
      <c r="A82" s="633"/>
      <c r="B82" s="635"/>
      <c r="C82" s="631" t="s">
        <v>671</v>
      </c>
      <c r="D82" s="631">
        <v>5433</v>
      </c>
      <c r="E82" s="518">
        <v>11032000</v>
      </c>
      <c r="F82" s="518">
        <v>12455000</v>
      </c>
      <c r="G82" s="518" t="str">
        <f t="shared" si="2"/>
        <v> </v>
      </c>
      <c r="H82" s="518">
        <f t="shared" si="3"/>
        <v>1423000</v>
      </c>
      <c r="I82" s="632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517"/>
      <c r="BB82" s="517"/>
      <c r="BC82" s="517"/>
      <c r="BD82" s="517"/>
      <c r="BE82" s="517"/>
      <c r="BF82" s="517"/>
      <c r="BG82" s="517"/>
      <c r="BH82" s="517"/>
      <c r="BI82" s="517"/>
      <c r="BJ82" s="517"/>
      <c r="BK82" s="517"/>
      <c r="BL82" s="517"/>
      <c r="BM82" s="517"/>
      <c r="BN82" s="517"/>
      <c r="BO82" s="517"/>
      <c r="BP82" s="517"/>
      <c r="BQ82" s="517"/>
      <c r="BR82" s="517"/>
      <c r="BS82" s="517"/>
      <c r="BT82" s="517"/>
      <c r="BU82" s="517"/>
      <c r="BV82" s="517"/>
      <c r="BW82" s="517"/>
      <c r="BX82" s="517"/>
      <c r="BY82" s="517"/>
      <c r="BZ82" s="517"/>
      <c r="CA82" s="517"/>
      <c r="CB82" s="517"/>
      <c r="CC82" s="517"/>
      <c r="CD82" s="517"/>
      <c r="CE82" s="517"/>
      <c r="CF82" s="517"/>
      <c r="CG82" s="517"/>
      <c r="CH82" s="517"/>
      <c r="CI82" s="517"/>
      <c r="CJ82" s="517"/>
      <c r="CK82" s="517"/>
      <c r="CL82" s="517"/>
      <c r="CM82" s="517"/>
      <c r="CN82" s="517"/>
      <c r="CO82" s="517"/>
      <c r="CP82" s="517"/>
      <c r="CQ82" s="517"/>
      <c r="CR82" s="517"/>
      <c r="CS82" s="517"/>
      <c r="CT82" s="517"/>
      <c r="CU82" s="517"/>
      <c r="CV82" s="517"/>
      <c r="CW82" s="517"/>
      <c r="CX82" s="517"/>
      <c r="CY82" s="517"/>
      <c r="CZ82" s="517"/>
      <c r="DA82" s="517"/>
      <c r="DB82" s="517"/>
      <c r="DC82" s="517"/>
      <c r="DD82" s="517"/>
      <c r="DE82" s="517"/>
      <c r="DF82" s="517"/>
      <c r="DG82" s="517"/>
      <c r="DH82" s="517"/>
      <c r="DI82" s="517"/>
      <c r="DJ82" s="517"/>
      <c r="DK82" s="517"/>
      <c r="DL82" s="517"/>
      <c r="DM82" s="517"/>
      <c r="DN82" s="517"/>
      <c r="DO82" s="517"/>
      <c r="DP82" s="517"/>
      <c r="DQ82" s="517"/>
      <c r="DR82" s="517"/>
      <c r="DS82" s="517"/>
      <c r="DT82" s="517"/>
      <c r="DU82" s="517"/>
      <c r="DV82" s="517"/>
      <c r="DW82" s="517"/>
      <c r="DX82" s="517"/>
      <c r="DY82" s="517"/>
      <c r="DZ82" s="517"/>
      <c r="EA82" s="517"/>
      <c r="EB82" s="517"/>
      <c r="EC82" s="517"/>
      <c r="ED82" s="517"/>
      <c r="EE82" s="517"/>
      <c r="EF82" s="517"/>
      <c r="EG82" s="517"/>
      <c r="EH82" s="517"/>
      <c r="EI82" s="517"/>
      <c r="EJ82" s="517"/>
      <c r="EK82" s="517"/>
      <c r="EL82" s="517"/>
      <c r="EM82" s="517"/>
      <c r="EN82" s="517"/>
      <c r="EO82" s="517"/>
      <c r="EP82" s="517"/>
      <c r="EQ82" s="517"/>
      <c r="ER82" s="517"/>
      <c r="ES82" s="517"/>
      <c r="ET82" s="517"/>
      <c r="EU82" s="517"/>
      <c r="EV82" s="517"/>
      <c r="EW82" s="517"/>
      <c r="EX82" s="517"/>
      <c r="EY82" s="517"/>
      <c r="EZ82" s="517"/>
      <c r="FA82" s="517"/>
      <c r="FB82" s="517"/>
      <c r="FC82" s="517"/>
      <c r="FD82" s="517"/>
      <c r="FE82" s="517"/>
      <c r="FF82" s="517"/>
      <c r="FG82" s="517"/>
      <c r="FH82" s="517"/>
      <c r="FI82" s="517"/>
      <c r="FJ82" s="517"/>
      <c r="FK82" s="517"/>
      <c r="FL82" s="517"/>
      <c r="FM82" s="517"/>
      <c r="FN82" s="517"/>
      <c r="FO82" s="517"/>
      <c r="FP82" s="517"/>
      <c r="FQ82" s="517"/>
      <c r="FR82" s="517"/>
      <c r="FS82" s="517"/>
      <c r="FT82" s="517"/>
      <c r="FU82" s="517"/>
      <c r="FV82" s="517"/>
      <c r="FW82" s="517"/>
      <c r="FX82" s="517"/>
      <c r="FY82" s="517"/>
      <c r="FZ82" s="517"/>
      <c r="GA82" s="517"/>
      <c r="GB82" s="517"/>
      <c r="GC82" s="517"/>
      <c r="GD82" s="517"/>
      <c r="GE82" s="517"/>
      <c r="GF82" s="517"/>
      <c r="GG82" s="517"/>
      <c r="GH82" s="517"/>
      <c r="GI82" s="517"/>
      <c r="GJ82" s="517"/>
      <c r="GK82" s="517"/>
      <c r="GL82" s="517"/>
      <c r="GM82" s="517"/>
      <c r="GN82" s="517"/>
      <c r="GO82" s="517"/>
      <c r="GP82" s="517"/>
      <c r="GQ82" s="517"/>
      <c r="GR82" s="517"/>
      <c r="GS82" s="517"/>
      <c r="GT82" s="517"/>
      <c r="GU82" s="517"/>
      <c r="GV82" s="517"/>
      <c r="GW82" s="517"/>
      <c r="GX82" s="517"/>
      <c r="GY82" s="517"/>
      <c r="GZ82" s="517"/>
      <c r="HA82" s="517"/>
      <c r="HB82" s="517"/>
      <c r="HC82" s="517"/>
      <c r="HD82" s="517"/>
      <c r="HE82" s="517"/>
      <c r="HF82" s="517"/>
      <c r="HG82" s="517"/>
      <c r="HH82" s="517"/>
      <c r="HI82" s="517"/>
      <c r="HJ82" s="517"/>
      <c r="HK82" s="517"/>
      <c r="HL82" s="517"/>
      <c r="HM82" s="517"/>
      <c r="HN82" s="517"/>
      <c r="HO82" s="517"/>
      <c r="HP82" s="517"/>
      <c r="HQ82" s="517"/>
      <c r="HR82" s="517"/>
      <c r="HS82" s="517"/>
      <c r="HT82" s="517"/>
      <c r="HU82" s="517"/>
      <c r="HV82" s="517"/>
      <c r="HW82" s="517"/>
      <c r="HX82" s="517"/>
      <c r="HY82" s="517"/>
      <c r="HZ82" s="517"/>
      <c r="IA82" s="517"/>
      <c r="IB82" s="517"/>
      <c r="IC82" s="517"/>
      <c r="ID82" s="517"/>
      <c r="IE82" s="517"/>
      <c r="IF82" s="517"/>
      <c r="IG82" s="517"/>
      <c r="IH82" s="517"/>
      <c r="II82" s="517"/>
      <c r="IJ82" s="517"/>
      <c r="IK82" s="517"/>
      <c r="IL82" s="517"/>
      <c r="IM82" s="517"/>
      <c r="IN82" s="517"/>
      <c r="IO82" s="517"/>
      <c r="IP82" s="517"/>
      <c r="IQ82" s="517"/>
      <c r="IR82" s="517"/>
      <c r="IS82" s="517"/>
      <c r="IT82" s="517"/>
      <c r="IU82" s="517"/>
      <c r="IV82" s="517"/>
    </row>
    <row r="83" spans="1:256" s="36" customFormat="1" ht="16.5" customHeight="1">
      <c r="A83" s="633"/>
      <c r="B83" s="635"/>
      <c r="C83" s="631" t="s">
        <v>672</v>
      </c>
      <c r="D83" s="631">
        <v>5434</v>
      </c>
      <c r="E83" s="518">
        <v>10245000</v>
      </c>
      <c r="F83" s="518">
        <v>7534000</v>
      </c>
      <c r="G83" s="518">
        <f t="shared" si="2"/>
        <v>2711000</v>
      </c>
      <c r="H83" s="518" t="str">
        <f t="shared" si="3"/>
        <v> </v>
      </c>
      <c r="I83" s="632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  <c r="BD83" s="517"/>
      <c r="BE83" s="517"/>
      <c r="BF83" s="517"/>
      <c r="BG83" s="517"/>
      <c r="BH83" s="517"/>
      <c r="BI83" s="517"/>
      <c r="BJ83" s="517"/>
      <c r="BK83" s="517"/>
      <c r="BL83" s="517"/>
      <c r="BM83" s="517"/>
      <c r="BN83" s="517"/>
      <c r="BO83" s="517"/>
      <c r="BP83" s="517"/>
      <c r="BQ83" s="517"/>
      <c r="BR83" s="517"/>
      <c r="BS83" s="517"/>
      <c r="BT83" s="517"/>
      <c r="BU83" s="517"/>
      <c r="BV83" s="517"/>
      <c r="BW83" s="517"/>
      <c r="BX83" s="517"/>
      <c r="BY83" s="517"/>
      <c r="BZ83" s="517"/>
      <c r="CA83" s="517"/>
      <c r="CB83" s="517"/>
      <c r="CC83" s="517"/>
      <c r="CD83" s="517"/>
      <c r="CE83" s="517"/>
      <c r="CF83" s="517"/>
      <c r="CG83" s="517"/>
      <c r="CH83" s="517"/>
      <c r="CI83" s="517"/>
      <c r="CJ83" s="517"/>
      <c r="CK83" s="517"/>
      <c r="CL83" s="517"/>
      <c r="CM83" s="517"/>
      <c r="CN83" s="517"/>
      <c r="CO83" s="517"/>
      <c r="CP83" s="517"/>
      <c r="CQ83" s="517"/>
      <c r="CR83" s="517"/>
      <c r="CS83" s="517"/>
      <c r="CT83" s="517"/>
      <c r="CU83" s="517"/>
      <c r="CV83" s="517"/>
      <c r="CW83" s="517"/>
      <c r="CX83" s="517"/>
      <c r="CY83" s="517"/>
      <c r="CZ83" s="517"/>
      <c r="DA83" s="517"/>
      <c r="DB83" s="517"/>
      <c r="DC83" s="517"/>
      <c r="DD83" s="517"/>
      <c r="DE83" s="517"/>
      <c r="DF83" s="517"/>
      <c r="DG83" s="517"/>
      <c r="DH83" s="517"/>
      <c r="DI83" s="517"/>
      <c r="DJ83" s="517"/>
      <c r="DK83" s="517"/>
      <c r="DL83" s="517"/>
      <c r="DM83" s="517"/>
      <c r="DN83" s="517"/>
      <c r="DO83" s="517"/>
      <c r="DP83" s="517"/>
      <c r="DQ83" s="517"/>
      <c r="DR83" s="517"/>
      <c r="DS83" s="517"/>
      <c r="DT83" s="517"/>
      <c r="DU83" s="517"/>
      <c r="DV83" s="517"/>
      <c r="DW83" s="517"/>
      <c r="DX83" s="517"/>
      <c r="DY83" s="517"/>
      <c r="DZ83" s="517"/>
      <c r="EA83" s="517"/>
      <c r="EB83" s="517"/>
      <c r="EC83" s="517"/>
      <c r="ED83" s="517"/>
      <c r="EE83" s="517"/>
      <c r="EF83" s="517"/>
      <c r="EG83" s="517"/>
      <c r="EH83" s="517"/>
      <c r="EI83" s="517"/>
      <c r="EJ83" s="517"/>
      <c r="EK83" s="517"/>
      <c r="EL83" s="517"/>
      <c r="EM83" s="517"/>
      <c r="EN83" s="517"/>
      <c r="EO83" s="517"/>
      <c r="EP83" s="517"/>
      <c r="EQ83" s="517"/>
      <c r="ER83" s="517"/>
      <c r="ES83" s="517"/>
      <c r="ET83" s="517"/>
      <c r="EU83" s="517"/>
      <c r="EV83" s="517"/>
      <c r="EW83" s="517"/>
      <c r="EX83" s="517"/>
      <c r="EY83" s="517"/>
      <c r="EZ83" s="517"/>
      <c r="FA83" s="517"/>
      <c r="FB83" s="517"/>
      <c r="FC83" s="517"/>
      <c r="FD83" s="517"/>
      <c r="FE83" s="517"/>
      <c r="FF83" s="517"/>
      <c r="FG83" s="517"/>
      <c r="FH83" s="517"/>
      <c r="FI83" s="517"/>
      <c r="FJ83" s="517"/>
      <c r="FK83" s="517"/>
      <c r="FL83" s="517"/>
      <c r="FM83" s="517"/>
      <c r="FN83" s="517"/>
      <c r="FO83" s="517"/>
      <c r="FP83" s="517"/>
      <c r="FQ83" s="517"/>
      <c r="FR83" s="517"/>
      <c r="FS83" s="517"/>
      <c r="FT83" s="517"/>
      <c r="FU83" s="517"/>
      <c r="FV83" s="517"/>
      <c r="FW83" s="517"/>
      <c r="FX83" s="517"/>
      <c r="FY83" s="517"/>
      <c r="FZ83" s="517"/>
      <c r="GA83" s="517"/>
      <c r="GB83" s="517"/>
      <c r="GC83" s="517"/>
      <c r="GD83" s="517"/>
      <c r="GE83" s="517"/>
      <c r="GF83" s="517"/>
      <c r="GG83" s="517"/>
      <c r="GH83" s="517"/>
      <c r="GI83" s="517"/>
      <c r="GJ83" s="517"/>
      <c r="GK83" s="517"/>
      <c r="GL83" s="517"/>
      <c r="GM83" s="517"/>
      <c r="GN83" s="517"/>
      <c r="GO83" s="517"/>
      <c r="GP83" s="517"/>
      <c r="GQ83" s="517"/>
      <c r="GR83" s="517"/>
      <c r="GS83" s="517"/>
      <c r="GT83" s="517"/>
      <c r="GU83" s="517"/>
      <c r="GV83" s="517"/>
      <c r="GW83" s="517"/>
      <c r="GX83" s="517"/>
      <c r="GY83" s="517"/>
      <c r="GZ83" s="517"/>
      <c r="HA83" s="517"/>
      <c r="HB83" s="517"/>
      <c r="HC83" s="517"/>
      <c r="HD83" s="517"/>
      <c r="HE83" s="517"/>
      <c r="HF83" s="517"/>
      <c r="HG83" s="517"/>
      <c r="HH83" s="517"/>
      <c r="HI83" s="517"/>
      <c r="HJ83" s="517"/>
      <c r="HK83" s="517"/>
      <c r="HL83" s="517"/>
      <c r="HM83" s="517"/>
      <c r="HN83" s="517"/>
      <c r="HO83" s="517"/>
      <c r="HP83" s="517"/>
      <c r="HQ83" s="517"/>
      <c r="HR83" s="517"/>
      <c r="HS83" s="517"/>
      <c r="HT83" s="517"/>
      <c r="HU83" s="517"/>
      <c r="HV83" s="517"/>
      <c r="HW83" s="517"/>
      <c r="HX83" s="517"/>
      <c r="HY83" s="517"/>
      <c r="HZ83" s="517"/>
      <c r="IA83" s="517"/>
      <c r="IB83" s="517"/>
      <c r="IC83" s="517"/>
      <c r="ID83" s="517"/>
      <c r="IE83" s="517"/>
      <c r="IF83" s="517"/>
      <c r="IG83" s="517"/>
      <c r="IH83" s="517"/>
      <c r="II83" s="517"/>
      <c r="IJ83" s="517"/>
      <c r="IK83" s="517"/>
      <c r="IL83" s="517"/>
      <c r="IM83" s="517"/>
      <c r="IN83" s="517"/>
      <c r="IO83" s="517"/>
      <c r="IP83" s="517"/>
      <c r="IQ83" s="517"/>
      <c r="IR83" s="517"/>
      <c r="IS83" s="517"/>
      <c r="IT83" s="517"/>
      <c r="IU83" s="517"/>
      <c r="IV83" s="517"/>
    </row>
    <row r="84" spans="1:256" s="36" customFormat="1" ht="16.5" customHeight="1">
      <c r="A84" s="633"/>
      <c r="B84" s="635"/>
      <c r="C84" s="631" t="s">
        <v>673</v>
      </c>
      <c r="D84" s="631">
        <v>5435</v>
      </c>
      <c r="E84" s="518">
        <v>1580000</v>
      </c>
      <c r="F84" s="518">
        <v>1655000</v>
      </c>
      <c r="G84" s="518" t="str">
        <f t="shared" si="2"/>
        <v> </v>
      </c>
      <c r="H84" s="518">
        <f t="shared" si="3"/>
        <v>75000</v>
      </c>
      <c r="I84" s="632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/>
      <c r="AU84" s="517"/>
      <c r="AV84" s="517"/>
      <c r="AW84" s="517"/>
      <c r="AX84" s="517"/>
      <c r="AY84" s="517"/>
      <c r="AZ84" s="517"/>
      <c r="BA84" s="517"/>
      <c r="BB84" s="517"/>
      <c r="BC84" s="517"/>
      <c r="BD84" s="517"/>
      <c r="BE84" s="517"/>
      <c r="BF84" s="517"/>
      <c r="BG84" s="517"/>
      <c r="BH84" s="517"/>
      <c r="BI84" s="517"/>
      <c r="BJ84" s="517"/>
      <c r="BK84" s="517"/>
      <c r="BL84" s="517"/>
      <c r="BM84" s="517"/>
      <c r="BN84" s="517"/>
      <c r="BO84" s="517"/>
      <c r="BP84" s="517"/>
      <c r="BQ84" s="517"/>
      <c r="BR84" s="517"/>
      <c r="BS84" s="517"/>
      <c r="BT84" s="517"/>
      <c r="BU84" s="517"/>
      <c r="BV84" s="517"/>
      <c r="BW84" s="517"/>
      <c r="BX84" s="517"/>
      <c r="BY84" s="517"/>
      <c r="BZ84" s="517"/>
      <c r="CA84" s="517"/>
      <c r="CB84" s="517"/>
      <c r="CC84" s="517"/>
      <c r="CD84" s="517"/>
      <c r="CE84" s="517"/>
      <c r="CF84" s="517"/>
      <c r="CG84" s="517"/>
      <c r="CH84" s="517"/>
      <c r="CI84" s="517"/>
      <c r="CJ84" s="517"/>
      <c r="CK84" s="517"/>
      <c r="CL84" s="517"/>
      <c r="CM84" s="517"/>
      <c r="CN84" s="517"/>
      <c r="CO84" s="517"/>
      <c r="CP84" s="517"/>
      <c r="CQ84" s="517"/>
      <c r="CR84" s="517"/>
      <c r="CS84" s="517"/>
      <c r="CT84" s="517"/>
      <c r="CU84" s="517"/>
      <c r="CV84" s="517"/>
      <c r="CW84" s="517"/>
      <c r="CX84" s="517"/>
      <c r="CY84" s="517"/>
      <c r="CZ84" s="517"/>
      <c r="DA84" s="517"/>
      <c r="DB84" s="517"/>
      <c r="DC84" s="517"/>
      <c r="DD84" s="517"/>
      <c r="DE84" s="517"/>
      <c r="DF84" s="517"/>
      <c r="DG84" s="517"/>
      <c r="DH84" s="517"/>
      <c r="DI84" s="517"/>
      <c r="DJ84" s="517"/>
      <c r="DK84" s="517"/>
      <c r="DL84" s="517"/>
      <c r="DM84" s="517"/>
      <c r="DN84" s="517"/>
      <c r="DO84" s="517"/>
      <c r="DP84" s="517"/>
      <c r="DQ84" s="517"/>
      <c r="DR84" s="517"/>
      <c r="DS84" s="517"/>
      <c r="DT84" s="517"/>
      <c r="DU84" s="517"/>
      <c r="DV84" s="517"/>
      <c r="DW84" s="517"/>
      <c r="DX84" s="517"/>
      <c r="DY84" s="517"/>
      <c r="DZ84" s="517"/>
      <c r="EA84" s="517"/>
      <c r="EB84" s="517"/>
      <c r="EC84" s="517"/>
      <c r="ED84" s="517"/>
      <c r="EE84" s="517"/>
      <c r="EF84" s="517"/>
      <c r="EG84" s="517"/>
      <c r="EH84" s="517"/>
      <c r="EI84" s="517"/>
      <c r="EJ84" s="517"/>
      <c r="EK84" s="517"/>
      <c r="EL84" s="517"/>
      <c r="EM84" s="517"/>
      <c r="EN84" s="517"/>
      <c r="EO84" s="517"/>
      <c r="EP84" s="517"/>
      <c r="EQ84" s="517"/>
      <c r="ER84" s="517"/>
      <c r="ES84" s="517"/>
      <c r="ET84" s="517"/>
      <c r="EU84" s="517"/>
      <c r="EV84" s="517"/>
      <c r="EW84" s="517"/>
      <c r="EX84" s="517"/>
      <c r="EY84" s="517"/>
      <c r="EZ84" s="517"/>
      <c r="FA84" s="517"/>
      <c r="FB84" s="517"/>
      <c r="FC84" s="517"/>
      <c r="FD84" s="517"/>
      <c r="FE84" s="517"/>
      <c r="FF84" s="517"/>
      <c r="FG84" s="517"/>
      <c r="FH84" s="517"/>
      <c r="FI84" s="517"/>
      <c r="FJ84" s="517"/>
      <c r="FK84" s="517"/>
      <c r="FL84" s="517"/>
      <c r="FM84" s="517"/>
      <c r="FN84" s="517"/>
      <c r="FO84" s="517"/>
      <c r="FP84" s="517"/>
      <c r="FQ84" s="517"/>
      <c r="FR84" s="517"/>
      <c r="FS84" s="517"/>
      <c r="FT84" s="517"/>
      <c r="FU84" s="517"/>
      <c r="FV84" s="517"/>
      <c r="FW84" s="517"/>
      <c r="FX84" s="517"/>
      <c r="FY84" s="517"/>
      <c r="FZ84" s="517"/>
      <c r="GA84" s="517"/>
      <c r="GB84" s="517"/>
      <c r="GC84" s="517"/>
      <c r="GD84" s="517"/>
      <c r="GE84" s="517"/>
      <c r="GF84" s="517"/>
      <c r="GG84" s="517"/>
      <c r="GH84" s="517"/>
      <c r="GI84" s="517"/>
      <c r="GJ84" s="517"/>
      <c r="GK84" s="517"/>
      <c r="GL84" s="517"/>
      <c r="GM84" s="517"/>
      <c r="GN84" s="517"/>
      <c r="GO84" s="517"/>
      <c r="GP84" s="517"/>
      <c r="GQ84" s="517"/>
      <c r="GR84" s="517"/>
      <c r="GS84" s="517"/>
      <c r="GT84" s="517"/>
      <c r="GU84" s="517"/>
      <c r="GV84" s="517"/>
      <c r="GW84" s="517"/>
      <c r="GX84" s="517"/>
      <c r="GY84" s="517"/>
      <c r="GZ84" s="517"/>
      <c r="HA84" s="517"/>
      <c r="HB84" s="517"/>
      <c r="HC84" s="517"/>
      <c r="HD84" s="517"/>
      <c r="HE84" s="517"/>
      <c r="HF84" s="517"/>
      <c r="HG84" s="517"/>
      <c r="HH84" s="517"/>
      <c r="HI84" s="517"/>
      <c r="HJ84" s="517"/>
      <c r="HK84" s="517"/>
      <c r="HL84" s="517"/>
      <c r="HM84" s="517"/>
      <c r="HN84" s="517"/>
      <c r="HO84" s="517"/>
      <c r="HP84" s="517"/>
      <c r="HQ84" s="517"/>
      <c r="HR84" s="517"/>
      <c r="HS84" s="517"/>
      <c r="HT84" s="517"/>
      <c r="HU84" s="517"/>
      <c r="HV84" s="517"/>
      <c r="HW84" s="517"/>
      <c r="HX84" s="517"/>
      <c r="HY84" s="517"/>
      <c r="HZ84" s="517"/>
      <c r="IA84" s="517"/>
      <c r="IB84" s="517"/>
      <c r="IC84" s="517"/>
      <c r="ID84" s="517"/>
      <c r="IE84" s="517"/>
      <c r="IF84" s="517"/>
      <c r="IG84" s="517"/>
      <c r="IH84" s="517"/>
      <c r="II84" s="517"/>
      <c r="IJ84" s="517"/>
      <c r="IK84" s="517"/>
      <c r="IL84" s="517"/>
      <c r="IM84" s="517"/>
      <c r="IN84" s="517"/>
      <c r="IO84" s="517"/>
      <c r="IP84" s="517"/>
      <c r="IQ84" s="517"/>
      <c r="IR84" s="517"/>
      <c r="IS84" s="517"/>
      <c r="IT84" s="517"/>
      <c r="IU84" s="517"/>
      <c r="IV84" s="517"/>
    </row>
    <row r="85" spans="1:256" s="36" customFormat="1" ht="16.5" customHeight="1">
      <c r="A85" s="640"/>
      <c r="B85" s="641"/>
      <c r="C85" s="642" t="s">
        <v>674</v>
      </c>
      <c r="D85" s="642">
        <v>5436</v>
      </c>
      <c r="E85" s="616">
        <v>4160000</v>
      </c>
      <c r="F85" s="616">
        <v>4363000</v>
      </c>
      <c r="G85" s="616" t="str">
        <f t="shared" si="2"/>
        <v> </v>
      </c>
      <c r="H85" s="616">
        <f t="shared" si="3"/>
        <v>203000</v>
      </c>
      <c r="I85" s="643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517"/>
      <c r="BG85" s="517"/>
      <c r="BH85" s="517"/>
      <c r="BI85" s="517"/>
      <c r="BJ85" s="517"/>
      <c r="BK85" s="517"/>
      <c r="BL85" s="517"/>
      <c r="BM85" s="517"/>
      <c r="BN85" s="517"/>
      <c r="BO85" s="517"/>
      <c r="BP85" s="517"/>
      <c r="BQ85" s="517"/>
      <c r="BR85" s="517"/>
      <c r="BS85" s="517"/>
      <c r="BT85" s="517"/>
      <c r="BU85" s="517"/>
      <c r="BV85" s="517"/>
      <c r="BW85" s="517"/>
      <c r="BX85" s="517"/>
      <c r="BY85" s="517"/>
      <c r="BZ85" s="517"/>
      <c r="CA85" s="517"/>
      <c r="CB85" s="517"/>
      <c r="CC85" s="517"/>
      <c r="CD85" s="517"/>
      <c r="CE85" s="517"/>
      <c r="CF85" s="517"/>
      <c r="CG85" s="517"/>
      <c r="CH85" s="517"/>
      <c r="CI85" s="517"/>
      <c r="CJ85" s="517"/>
      <c r="CK85" s="517"/>
      <c r="CL85" s="517"/>
      <c r="CM85" s="517"/>
      <c r="CN85" s="517"/>
      <c r="CO85" s="517"/>
      <c r="CP85" s="517"/>
      <c r="CQ85" s="517"/>
      <c r="CR85" s="517"/>
      <c r="CS85" s="517"/>
      <c r="CT85" s="517"/>
      <c r="CU85" s="517"/>
      <c r="CV85" s="517"/>
      <c r="CW85" s="517"/>
      <c r="CX85" s="517"/>
      <c r="CY85" s="517"/>
      <c r="CZ85" s="517"/>
      <c r="DA85" s="517"/>
      <c r="DB85" s="517"/>
      <c r="DC85" s="517"/>
      <c r="DD85" s="517"/>
      <c r="DE85" s="517"/>
      <c r="DF85" s="517"/>
      <c r="DG85" s="517"/>
      <c r="DH85" s="517"/>
      <c r="DI85" s="517"/>
      <c r="DJ85" s="517"/>
      <c r="DK85" s="517"/>
      <c r="DL85" s="517"/>
      <c r="DM85" s="517"/>
      <c r="DN85" s="517"/>
      <c r="DO85" s="517"/>
      <c r="DP85" s="517"/>
      <c r="DQ85" s="517"/>
      <c r="DR85" s="517"/>
      <c r="DS85" s="517"/>
      <c r="DT85" s="517"/>
      <c r="DU85" s="517"/>
      <c r="DV85" s="517"/>
      <c r="DW85" s="517"/>
      <c r="DX85" s="517"/>
      <c r="DY85" s="517"/>
      <c r="DZ85" s="517"/>
      <c r="EA85" s="517"/>
      <c r="EB85" s="517"/>
      <c r="EC85" s="517"/>
      <c r="ED85" s="517"/>
      <c r="EE85" s="517"/>
      <c r="EF85" s="517"/>
      <c r="EG85" s="517"/>
      <c r="EH85" s="517"/>
      <c r="EI85" s="517"/>
      <c r="EJ85" s="517"/>
      <c r="EK85" s="517"/>
      <c r="EL85" s="517"/>
      <c r="EM85" s="517"/>
      <c r="EN85" s="517"/>
      <c r="EO85" s="517"/>
      <c r="EP85" s="517"/>
      <c r="EQ85" s="517"/>
      <c r="ER85" s="517"/>
      <c r="ES85" s="517"/>
      <c r="ET85" s="517"/>
      <c r="EU85" s="517"/>
      <c r="EV85" s="517"/>
      <c r="EW85" s="517"/>
      <c r="EX85" s="517"/>
      <c r="EY85" s="517"/>
      <c r="EZ85" s="517"/>
      <c r="FA85" s="517"/>
      <c r="FB85" s="517"/>
      <c r="FC85" s="517"/>
      <c r="FD85" s="517"/>
      <c r="FE85" s="517"/>
      <c r="FF85" s="517"/>
      <c r="FG85" s="517"/>
      <c r="FH85" s="517"/>
      <c r="FI85" s="517"/>
      <c r="FJ85" s="517"/>
      <c r="FK85" s="517"/>
      <c r="FL85" s="517"/>
      <c r="FM85" s="517"/>
      <c r="FN85" s="517"/>
      <c r="FO85" s="517"/>
      <c r="FP85" s="517"/>
      <c r="FQ85" s="517"/>
      <c r="FR85" s="517"/>
      <c r="FS85" s="517"/>
      <c r="FT85" s="517"/>
      <c r="FU85" s="517"/>
      <c r="FV85" s="517"/>
      <c r="FW85" s="517"/>
      <c r="FX85" s="517"/>
      <c r="FY85" s="517"/>
      <c r="FZ85" s="517"/>
      <c r="GA85" s="517"/>
      <c r="GB85" s="517"/>
      <c r="GC85" s="517"/>
      <c r="GD85" s="517"/>
      <c r="GE85" s="517"/>
      <c r="GF85" s="517"/>
      <c r="GG85" s="517"/>
      <c r="GH85" s="517"/>
      <c r="GI85" s="517"/>
      <c r="GJ85" s="517"/>
      <c r="GK85" s="517"/>
      <c r="GL85" s="517"/>
      <c r="GM85" s="517"/>
      <c r="GN85" s="517"/>
      <c r="GO85" s="517"/>
      <c r="GP85" s="517"/>
      <c r="GQ85" s="517"/>
      <c r="GR85" s="517"/>
      <c r="GS85" s="517"/>
      <c r="GT85" s="517"/>
      <c r="GU85" s="517"/>
      <c r="GV85" s="517"/>
      <c r="GW85" s="517"/>
      <c r="GX85" s="517"/>
      <c r="GY85" s="517"/>
      <c r="GZ85" s="517"/>
      <c r="HA85" s="517"/>
      <c r="HB85" s="517"/>
      <c r="HC85" s="517"/>
      <c r="HD85" s="517"/>
      <c r="HE85" s="517"/>
      <c r="HF85" s="517"/>
      <c r="HG85" s="517"/>
      <c r="HH85" s="517"/>
      <c r="HI85" s="517"/>
      <c r="HJ85" s="517"/>
      <c r="HK85" s="517"/>
      <c r="HL85" s="517"/>
      <c r="HM85" s="517"/>
      <c r="HN85" s="517"/>
      <c r="HO85" s="517"/>
      <c r="HP85" s="517"/>
      <c r="HQ85" s="517"/>
      <c r="HR85" s="517"/>
      <c r="HS85" s="517"/>
      <c r="HT85" s="517"/>
      <c r="HU85" s="517"/>
      <c r="HV85" s="517"/>
      <c r="HW85" s="517"/>
      <c r="HX85" s="517"/>
      <c r="HY85" s="517"/>
      <c r="HZ85" s="517"/>
      <c r="IA85" s="517"/>
      <c r="IB85" s="517"/>
      <c r="IC85" s="517"/>
      <c r="ID85" s="517"/>
      <c r="IE85" s="517"/>
      <c r="IF85" s="517"/>
      <c r="IG85" s="517"/>
      <c r="IH85" s="517"/>
      <c r="II85" s="517"/>
      <c r="IJ85" s="517"/>
      <c r="IK85" s="517"/>
      <c r="IL85" s="517"/>
      <c r="IM85" s="517"/>
      <c r="IN85" s="517"/>
      <c r="IO85" s="517"/>
      <c r="IP85" s="517"/>
      <c r="IQ85" s="517"/>
      <c r="IR85" s="517"/>
      <c r="IS85" s="517"/>
      <c r="IT85" s="517"/>
      <c r="IU85" s="517"/>
      <c r="IV85" s="517"/>
    </row>
    <row r="86" spans="1:256" s="36" customFormat="1" ht="16.5" customHeight="1">
      <c r="A86" s="633"/>
      <c r="B86" s="629"/>
      <c r="C86" s="629" t="s">
        <v>675</v>
      </c>
      <c r="D86" s="629">
        <v>5437</v>
      </c>
      <c r="E86" s="617">
        <v>5790000</v>
      </c>
      <c r="F86" s="617">
        <v>5590000</v>
      </c>
      <c r="G86" s="617">
        <f t="shared" si="2"/>
        <v>200000</v>
      </c>
      <c r="H86" s="617" t="str">
        <f t="shared" si="3"/>
        <v> </v>
      </c>
      <c r="I86" s="639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17"/>
      <c r="AO86" s="517"/>
      <c r="AP86" s="517"/>
      <c r="AQ86" s="517"/>
      <c r="AR86" s="517"/>
      <c r="AS86" s="517"/>
      <c r="AT86" s="517"/>
      <c r="AU86" s="517"/>
      <c r="AV86" s="517"/>
      <c r="AW86" s="517"/>
      <c r="AX86" s="517"/>
      <c r="AY86" s="517"/>
      <c r="AZ86" s="517"/>
      <c r="BA86" s="517"/>
      <c r="BB86" s="517"/>
      <c r="BC86" s="517"/>
      <c r="BD86" s="517"/>
      <c r="BE86" s="517"/>
      <c r="BF86" s="517"/>
      <c r="BG86" s="517"/>
      <c r="BH86" s="517"/>
      <c r="BI86" s="517"/>
      <c r="BJ86" s="517"/>
      <c r="BK86" s="517"/>
      <c r="BL86" s="517"/>
      <c r="BM86" s="517"/>
      <c r="BN86" s="517"/>
      <c r="BO86" s="517"/>
      <c r="BP86" s="517"/>
      <c r="BQ86" s="517"/>
      <c r="BR86" s="517"/>
      <c r="BS86" s="517"/>
      <c r="BT86" s="517"/>
      <c r="BU86" s="517"/>
      <c r="BV86" s="517"/>
      <c r="BW86" s="517"/>
      <c r="BX86" s="517"/>
      <c r="BY86" s="517"/>
      <c r="BZ86" s="517"/>
      <c r="CA86" s="517"/>
      <c r="CB86" s="517"/>
      <c r="CC86" s="517"/>
      <c r="CD86" s="517"/>
      <c r="CE86" s="517"/>
      <c r="CF86" s="517"/>
      <c r="CG86" s="517"/>
      <c r="CH86" s="517"/>
      <c r="CI86" s="517"/>
      <c r="CJ86" s="517"/>
      <c r="CK86" s="517"/>
      <c r="CL86" s="517"/>
      <c r="CM86" s="517"/>
      <c r="CN86" s="517"/>
      <c r="CO86" s="517"/>
      <c r="CP86" s="517"/>
      <c r="CQ86" s="517"/>
      <c r="CR86" s="517"/>
      <c r="CS86" s="517"/>
      <c r="CT86" s="517"/>
      <c r="CU86" s="517"/>
      <c r="CV86" s="517"/>
      <c r="CW86" s="517"/>
      <c r="CX86" s="517"/>
      <c r="CY86" s="517"/>
      <c r="CZ86" s="517"/>
      <c r="DA86" s="517"/>
      <c r="DB86" s="517"/>
      <c r="DC86" s="517"/>
      <c r="DD86" s="517"/>
      <c r="DE86" s="517"/>
      <c r="DF86" s="517"/>
      <c r="DG86" s="517"/>
      <c r="DH86" s="517"/>
      <c r="DI86" s="517"/>
      <c r="DJ86" s="517"/>
      <c r="DK86" s="517"/>
      <c r="DL86" s="517"/>
      <c r="DM86" s="517"/>
      <c r="DN86" s="517"/>
      <c r="DO86" s="517"/>
      <c r="DP86" s="517"/>
      <c r="DQ86" s="517"/>
      <c r="DR86" s="517"/>
      <c r="DS86" s="517"/>
      <c r="DT86" s="517"/>
      <c r="DU86" s="517"/>
      <c r="DV86" s="517"/>
      <c r="DW86" s="517"/>
      <c r="DX86" s="517"/>
      <c r="DY86" s="517"/>
      <c r="DZ86" s="517"/>
      <c r="EA86" s="517"/>
      <c r="EB86" s="517"/>
      <c r="EC86" s="517"/>
      <c r="ED86" s="517"/>
      <c r="EE86" s="517"/>
      <c r="EF86" s="517"/>
      <c r="EG86" s="517"/>
      <c r="EH86" s="517"/>
      <c r="EI86" s="517"/>
      <c r="EJ86" s="517"/>
      <c r="EK86" s="517"/>
      <c r="EL86" s="517"/>
      <c r="EM86" s="517"/>
      <c r="EN86" s="517"/>
      <c r="EO86" s="517"/>
      <c r="EP86" s="517"/>
      <c r="EQ86" s="517"/>
      <c r="ER86" s="517"/>
      <c r="ES86" s="517"/>
      <c r="ET86" s="517"/>
      <c r="EU86" s="517"/>
      <c r="EV86" s="517"/>
      <c r="EW86" s="517"/>
      <c r="EX86" s="517"/>
      <c r="EY86" s="517"/>
      <c r="EZ86" s="517"/>
      <c r="FA86" s="517"/>
      <c r="FB86" s="517"/>
      <c r="FC86" s="517"/>
      <c r="FD86" s="517"/>
      <c r="FE86" s="517"/>
      <c r="FF86" s="517"/>
      <c r="FG86" s="517"/>
      <c r="FH86" s="517"/>
      <c r="FI86" s="517"/>
      <c r="FJ86" s="517"/>
      <c r="FK86" s="517"/>
      <c r="FL86" s="517"/>
      <c r="FM86" s="517"/>
      <c r="FN86" s="517"/>
      <c r="FO86" s="517"/>
      <c r="FP86" s="517"/>
      <c r="FQ86" s="517"/>
      <c r="FR86" s="517"/>
      <c r="FS86" s="517"/>
      <c r="FT86" s="517"/>
      <c r="FU86" s="517"/>
      <c r="FV86" s="517"/>
      <c r="FW86" s="517"/>
      <c r="FX86" s="517"/>
      <c r="FY86" s="517"/>
      <c r="FZ86" s="517"/>
      <c r="GA86" s="517"/>
      <c r="GB86" s="517"/>
      <c r="GC86" s="517"/>
      <c r="GD86" s="517"/>
      <c r="GE86" s="517"/>
      <c r="GF86" s="517"/>
      <c r="GG86" s="517"/>
      <c r="GH86" s="517"/>
      <c r="GI86" s="517"/>
      <c r="GJ86" s="517"/>
      <c r="GK86" s="517"/>
      <c r="GL86" s="517"/>
      <c r="GM86" s="517"/>
      <c r="GN86" s="517"/>
      <c r="GO86" s="517"/>
      <c r="GP86" s="517"/>
      <c r="GQ86" s="517"/>
      <c r="GR86" s="517"/>
      <c r="GS86" s="517"/>
      <c r="GT86" s="517"/>
      <c r="GU86" s="517"/>
      <c r="GV86" s="517"/>
      <c r="GW86" s="517"/>
      <c r="GX86" s="517"/>
      <c r="GY86" s="517"/>
      <c r="GZ86" s="517"/>
      <c r="HA86" s="517"/>
      <c r="HB86" s="517"/>
      <c r="HC86" s="517"/>
      <c r="HD86" s="517"/>
      <c r="HE86" s="517"/>
      <c r="HF86" s="517"/>
      <c r="HG86" s="517"/>
      <c r="HH86" s="517"/>
      <c r="HI86" s="517"/>
      <c r="HJ86" s="517"/>
      <c r="HK86" s="517"/>
      <c r="HL86" s="517"/>
      <c r="HM86" s="517"/>
      <c r="HN86" s="517"/>
      <c r="HO86" s="517"/>
      <c r="HP86" s="517"/>
      <c r="HQ86" s="517"/>
      <c r="HR86" s="517"/>
      <c r="HS86" s="517"/>
      <c r="HT86" s="517"/>
      <c r="HU86" s="517"/>
      <c r="HV86" s="517"/>
      <c r="HW86" s="517"/>
      <c r="HX86" s="517"/>
      <c r="HY86" s="517"/>
      <c r="HZ86" s="517"/>
      <c r="IA86" s="517"/>
      <c r="IB86" s="517"/>
      <c r="IC86" s="517"/>
      <c r="ID86" s="517"/>
      <c r="IE86" s="517"/>
      <c r="IF86" s="517"/>
      <c r="IG86" s="517"/>
      <c r="IH86" s="517"/>
      <c r="II86" s="517"/>
      <c r="IJ86" s="517"/>
      <c r="IK86" s="517"/>
      <c r="IL86" s="517"/>
      <c r="IM86" s="517"/>
      <c r="IN86" s="517"/>
      <c r="IO86" s="517"/>
      <c r="IP86" s="517"/>
      <c r="IQ86" s="517"/>
      <c r="IR86" s="517"/>
      <c r="IS86" s="517"/>
      <c r="IT86" s="517"/>
      <c r="IU86" s="517"/>
      <c r="IV86" s="517"/>
    </row>
    <row r="87" spans="1:256" s="36" customFormat="1" ht="16.5" customHeight="1">
      <c r="A87" s="633"/>
      <c r="B87" s="631" t="s">
        <v>676</v>
      </c>
      <c r="C87" s="631"/>
      <c r="D87" s="631">
        <v>5440</v>
      </c>
      <c r="E87" s="518">
        <f>SUM(E88:E89)</f>
        <v>19892000</v>
      </c>
      <c r="F87" s="518">
        <f>SUM(F88:F89)</f>
        <v>18316000</v>
      </c>
      <c r="G87" s="518">
        <f t="shared" si="2"/>
        <v>1576000</v>
      </c>
      <c r="H87" s="518" t="str">
        <f t="shared" si="3"/>
        <v> </v>
      </c>
      <c r="I87" s="632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517"/>
      <c r="BB87" s="517"/>
      <c r="BC87" s="517"/>
      <c r="BD87" s="517"/>
      <c r="BE87" s="517"/>
      <c r="BF87" s="517"/>
      <c r="BG87" s="517"/>
      <c r="BH87" s="517"/>
      <c r="BI87" s="517"/>
      <c r="BJ87" s="517"/>
      <c r="BK87" s="517"/>
      <c r="BL87" s="517"/>
      <c r="BM87" s="517"/>
      <c r="BN87" s="517"/>
      <c r="BO87" s="517"/>
      <c r="BP87" s="517"/>
      <c r="BQ87" s="517"/>
      <c r="BR87" s="517"/>
      <c r="BS87" s="517"/>
      <c r="BT87" s="517"/>
      <c r="BU87" s="517"/>
      <c r="BV87" s="517"/>
      <c r="BW87" s="517"/>
      <c r="BX87" s="517"/>
      <c r="BY87" s="517"/>
      <c r="BZ87" s="517"/>
      <c r="CA87" s="517"/>
      <c r="CB87" s="517"/>
      <c r="CC87" s="517"/>
      <c r="CD87" s="517"/>
      <c r="CE87" s="517"/>
      <c r="CF87" s="517"/>
      <c r="CG87" s="517"/>
      <c r="CH87" s="517"/>
      <c r="CI87" s="517"/>
      <c r="CJ87" s="517"/>
      <c r="CK87" s="517"/>
      <c r="CL87" s="517"/>
      <c r="CM87" s="517"/>
      <c r="CN87" s="517"/>
      <c r="CO87" s="517"/>
      <c r="CP87" s="517"/>
      <c r="CQ87" s="517"/>
      <c r="CR87" s="517"/>
      <c r="CS87" s="517"/>
      <c r="CT87" s="517"/>
      <c r="CU87" s="517"/>
      <c r="CV87" s="517"/>
      <c r="CW87" s="517"/>
      <c r="CX87" s="517"/>
      <c r="CY87" s="517"/>
      <c r="CZ87" s="517"/>
      <c r="DA87" s="517"/>
      <c r="DB87" s="517"/>
      <c r="DC87" s="517"/>
      <c r="DD87" s="517"/>
      <c r="DE87" s="517"/>
      <c r="DF87" s="517"/>
      <c r="DG87" s="517"/>
      <c r="DH87" s="517"/>
      <c r="DI87" s="517"/>
      <c r="DJ87" s="517"/>
      <c r="DK87" s="517"/>
      <c r="DL87" s="517"/>
      <c r="DM87" s="517"/>
      <c r="DN87" s="517"/>
      <c r="DO87" s="517"/>
      <c r="DP87" s="517"/>
      <c r="DQ87" s="517"/>
      <c r="DR87" s="517"/>
      <c r="DS87" s="517"/>
      <c r="DT87" s="517"/>
      <c r="DU87" s="517"/>
      <c r="DV87" s="517"/>
      <c r="DW87" s="517"/>
      <c r="DX87" s="517"/>
      <c r="DY87" s="517"/>
      <c r="DZ87" s="517"/>
      <c r="EA87" s="517"/>
      <c r="EB87" s="517"/>
      <c r="EC87" s="517"/>
      <c r="ED87" s="517"/>
      <c r="EE87" s="517"/>
      <c r="EF87" s="517"/>
      <c r="EG87" s="517"/>
      <c r="EH87" s="517"/>
      <c r="EI87" s="517"/>
      <c r="EJ87" s="517"/>
      <c r="EK87" s="517"/>
      <c r="EL87" s="517"/>
      <c r="EM87" s="517"/>
      <c r="EN87" s="517"/>
      <c r="EO87" s="517"/>
      <c r="EP87" s="517"/>
      <c r="EQ87" s="517"/>
      <c r="ER87" s="517"/>
      <c r="ES87" s="517"/>
      <c r="ET87" s="517"/>
      <c r="EU87" s="517"/>
      <c r="EV87" s="517"/>
      <c r="EW87" s="517"/>
      <c r="EX87" s="517"/>
      <c r="EY87" s="517"/>
      <c r="EZ87" s="517"/>
      <c r="FA87" s="517"/>
      <c r="FB87" s="517"/>
      <c r="FC87" s="517"/>
      <c r="FD87" s="517"/>
      <c r="FE87" s="517"/>
      <c r="FF87" s="517"/>
      <c r="FG87" s="517"/>
      <c r="FH87" s="517"/>
      <c r="FI87" s="517"/>
      <c r="FJ87" s="517"/>
      <c r="FK87" s="517"/>
      <c r="FL87" s="517"/>
      <c r="FM87" s="517"/>
      <c r="FN87" s="517"/>
      <c r="FO87" s="517"/>
      <c r="FP87" s="517"/>
      <c r="FQ87" s="517"/>
      <c r="FR87" s="517"/>
      <c r="FS87" s="517"/>
      <c r="FT87" s="517"/>
      <c r="FU87" s="517"/>
      <c r="FV87" s="517"/>
      <c r="FW87" s="517"/>
      <c r="FX87" s="517"/>
      <c r="FY87" s="517"/>
      <c r="FZ87" s="517"/>
      <c r="GA87" s="517"/>
      <c r="GB87" s="517"/>
      <c r="GC87" s="517"/>
      <c r="GD87" s="517"/>
      <c r="GE87" s="517"/>
      <c r="GF87" s="517"/>
      <c r="GG87" s="517"/>
      <c r="GH87" s="517"/>
      <c r="GI87" s="517"/>
      <c r="GJ87" s="517"/>
      <c r="GK87" s="517"/>
      <c r="GL87" s="517"/>
      <c r="GM87" s="517"/>
      <c r="GN87" s="517"/>
      <c r="GO87" s="517"/>
      <c r="GP87" s="517"/>
      <c r="GQ87" s="517"/>
      <c r="GR87" s="517"/>
      <c r="GS87" s="517"/>
      <c r="GT87" s="517"/>
      <c r="GU87" s="517"/>
      <c r="GV87" s="517"/>
      <c r="GW87" s="517"/>
      <c r="GX87" s="517"/>
      <c r="GY87" s="517"/>
      <c r="GZ87" s="517"/>
      <c r="HA87" s="517"/>
      <c r="HB87" s="517"/>
      <c r="HC87" s="517"/>
      <c r="HD87" s="517"/>
      <c r="HE87" s="517"/>
      <c r="HF87" s="517"/>
      <c r="HG87" s="517"/>
      <c r="HH87" s="517"/>
      <c r="HI87" s="517"/>
      <c r="HJ87" s="517"/>
      <c r="HK87" s="517"/>
      <c r="HL87" s="517"/>
      <c r="HM87" s="517"/>
      <c r="HN87" s="517"/>
      <c r="HO87" s="517"/>
      <c r="HP87" s="517"/>
      <c r="HQ87" s="517"/>
      <c r="HR87" s="517"/>
      <c r="HS87" s="517"/>
      <c r="HT87" s="517"/>
      <c r="HU87" s="517"/>
      <c r="HV87" s="517"/>
      <c r="HW87" s="517"/>
      <c r="HX87" s="517"/>
      <c r="HY87" s="517"/>
      <c r="HZ87" s="517"/>
      <c r="IA87" s="517"/>
      <c r="IB87" s="517"/>
      <c r="IC87" s="517"/>
      <c r="ID87" s="517"/>
      <c r="IE87" s="517"/>
      <c r="IF87" s="517"/>
      <c r="IG87" s="517"/>
      <c r="IH87" s="517"/>
      <c r="II87" s="517"/>
      <c r="IJ87" s="517"/>
      <c r="IK87" s="517"/>
      <c r="IL87" s="517"/>
      <c r="IM87" s="517"/>
      <c r="IN87" s="517"/>
      <c r="IO87" s="517"/>
      <c r="IP87" s="517"/>
      <c r="IQ87" s="517"/>
      <c r="IR87" s="517"/>
      <c r="IS87" s="517"/>
      <c r="IT87" s="517"/>
      <c r="IU87" s="517"/>
      <c r="IV87" s="517"/>
    </row>
    <row r="88" spans="1:256" s="36" customFormat="1" ht="16.5" customHeight="1">
      <c r="A88" s="633"/>
      <c r="B88" s="634"/>
      <c r="C88" s="631" t="s">
        <v>676</v>
      </c>
      <c r="D88" s="631">
        <v>5441</v>
      </c>
      <c r="E88" s="518">
        <v>14370000</v>
      </c>
      <c r="F88" s="518">
        <v>13660000</v>
      </c>
      <c r="G88" s="518">
        <f t="shared" si="2"/>
        <v>710000</v>
      </c>
      <c r="H88" s="518" t="str">
        <f t="shared" si="3"/>
        <v> </v>
      </c>
      <c r="I88" s="632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517"/>
      <c r="BB88" s="517"/>
      <c r="BC88" s="517"/>
      <c r="BD88" s="517"/>
      <c r="BE88" s="517"/>
      <c r="BF88" s="517"/>
      <c r="BG88" s="517"/>
      <c r="BH88" s="517"/>
      <c r="BI88" s="517"/>
      <c r="BJ88" s="517"/>
      <c r="BK88" s="517"/>
      <c r="BL88" s="517"/>
      <c r="BM88" s="517"/>
      <c r="BN88" s="517"/>
      <c r="BO88" s="517"/>
      <c r="BP88" s="517"/>
      <c r="BQ88" s="517"/>
      <c r="BR88" s="517"/>
      <c r="BS88" s="517"/>
      <c r="BT88" s="517"/>
      <c r="BU88" s="517"/>
      <c r="BV88" s="517"/>
      <c r="BW88" s="517"/>
      <c r="BX88" s="517"/>
      <c r="BY88" s="517"/>
      <c r="BZ88" s="517"/>
      <c r="CA88" s="517"/>
      <c r="CB88" s="517"/>
      <c r="CC88" s="517"/>
      <c r="CD88" s="517"/>
      <c r="CE88" s="517"/>
      <c r="CF88" s="517"/>
      <c r="CG88" s="517"/>
      <c r="CH88" s="517"/>
      <c r="CI88" s="517"/>
      <c r="CJ88" s="517"/>
      <c r="CK88" s="517"/>
      <c r="CL88" s="517"/>
      <c r="CM88" s="517"/>
      <c r="CN88" s="517"/>
      <c r="CO88" s="517"/>
      <c r="CP88" s="517"/>
      <c r="CQ88" s="517"/>
      <c r="CR88" s="517"/>
      <c r="CS88" s="517"/>
      <c r="CT88" s="517"/>
      <c r="CU88" s="517"/>
      <c r="CV88" s="517"/>
      <c r="CW88" s="517"/>
      <c r="CX88" s="517"/>
      <c r="CY88" s="517"/>
      <c r="CZ88" s="517"/>
      <c r="DA88" s="517"/>
      <c r="DB88" s="517"/>
      <c r="DC88" s="517"/>
      <c r="DD88" s="517"/>
      <c r="DE88" s="517"/>
      <c r="DF88" s="517"/>
      <c r="DG88" s="517"/>
      <c r="DH88" s="517"/>
      <c r="DI88" s="517"/>
      <c r="DJ88" s="517"/>
      <c r="DK88" s="517"/>
      <c r="DL88" s="517"/>
      <c r="DM88" s="517"/>
      <c r="DN88" s="517"/>
      <c r="DO88" s="517"/>
      <c r="DP88" s="517"/>
      <c r="DQ88" s="517"/>
      <c r="DR88" s="517"/>
      <c r="DS88" s="517"/>
      <c r="DT88" s="517"/>
      <c r="DU88" s="517"/>
      <c r="DV88" s="517"/>
      <c r="DW88" s="517"/>
      <c r="DX88" s="517"/>
      <c r="DY88" s="517"/>
      <c r="DZ88" s="517"/>
      <c r="EA88" s="517"/>
      <c r="EB88" s="517"/>
      <c r="EC88" s="517"/>
      <c r="ED88" s="517"/>
      <c r="EE88" s="517"/>
      <c r="EF88" s="517"/>
      <c r="EG88" s="517"/>
      <c r="EH88" s="517"/>
      <c r="EI88" s="517"/>
      <c r="EJ88" s="517"/>
      <c r="EK88" s="517"/>
      <c r="EL88" s="517"/>
      <c r="EM88" s="517"/>
      <c r="EN88" s="517"/>
      <c r="EO88" s="517"/>
      <c r="EP88" s="517"/>
      <c r="EQ88" s="517"/>
      <c r="ER88" s="517"/>
      <c r="ES88" s="517"/>
      <c r="ET88" s="517"/>
      <c r="EU88" s="517"/>
      <c r="EV88" s="517"/>
      <c r="EW88" s="517"/>
      <c r="EX88" s="517"/>
      <c r="EY88" s="517"/>
      <c r="EZ88" s="517"/>
      <c r="FA88" s="517"/>
      <c r="FB88" s="517"/>
      <c r="FC88" s="517"/>
      <c r="FD88" s="517"/>
      <c r="FE88" s="517"/>
      <c r="FF88" s="517"/>
      <c r="FG88" s="517"/>
      <c r="FH88" s="517"/>
      <c r="FI88" s="517"/>
      <c r="FJ88" s="517"/>
      <c r="FK88" s="517"/>
      <c r="FL88" s="517"/>
      <c r="FM88" s="517"/>
      <c r="FN88" s="517"/>
      <c r="FO88" s="517"/>
      <c r="FP88" s="517"/>
      <c r="FQ88" s="517"/>
      <c r="FR88" s="517"/>
      <c r="FS88" s="517"/>
      <c r="FT88" s="517"/>
      <c r="FU88" s="517"/>
      <c r="FV88" s="517"/>
      <c r="FW88" s="517"/>
      <c r="FX88" s="517"/>
      <c r="FY88" s="517"/>
      <c r="FZ88" s="517"/>
      <c r="GA88" s="517"/>
      <c r="GB88" s="517"/>
      <c r="GC88" s="517"/>
      <c r="GD88" s="517"/>
      <c r="GE88" s="517"/>
      <c r="GF88" s="517"/>
      <c r="GG88" s="517"/>
      <c r="GH88" s="517"/>
      <c r="GI88" s="517"/>
      <c r="GJ88" s="517"/>
      <c r="GK88" s="517"/>
      <c r="GL88" s="517"/>
      <c r="GM88" s="517"/>
      <c r="GN88" s="517"/>
      <c r="GO88" s="517"/>
      <c r="GP88" s="517"/>
      <c r="GQ88" s="517"/>
      <c r="GR88" s="517"/>
      <c r="GS88" s="517"/>
      <c r="GT88" s="517"/>
      <c r="GU88" s="517"/>
      <c r="GV88" s="517"/>
      <c r="GW88" s="517"/>
      <c r="GX88" s="517"/>
      <c r="GY88" s="517"/>
      <c r="GZ88" s="517"/>
      <c r="HA88" s="517"/>
      <c r="HB88" s="517"/>
      <c r="HC88" s="517"/>
      <c r="HD88" s="517"/>
      <c r="HE88" s="517"/>
      <c r="HF88" s="517"/>
      <c r="HG88" s="517"/>
      <c r="HH88" s="517"/>
      <c r="HI88" s="517"/>
      <c r="HJ88" s="517"/>
      <c r="HK88" s="517"/>
      <c r="HL88" s="517"/>
      <c r="HM88" s="517"/>
      <c r="HN88" s="517"/>
      <c r="HO88" s="517"/>
      <c r="HP88" s="517"/>
      <c r="HQ88" s="517"/>
      <c r="HR88" s="517"/>
      <c r="HS88" s="517"/>
      <c r="HT88" s="517"/>
      <c r="HU88" s="517"/>
      <c r="HV88" s="517"/>
      <c r="HW88" s="517"/>
      <c r="HX88" s="517"/>
      <c r="HY88" s="517"/>
      <c r="HZ88" s="517"/>
      <c r="IA88" s="517"/>
      <c r="IB88" s="517"/>
      <c r="IC88" s="517"/>
      <c r="ID88" s="517"/>
      <c r="IE88" s="517"/>
      <c r="IF88" s="517"/>
      <c r="IG88" s="517"/>
      <c r="IH88" s="517"/>
      <c r="II88" s="517"/>
      <c r="IJ88" s="517"/>
      <c r="IK88" s="517"/>
      <c r="IL88" s="517"/>
      <c r="IM88" s="517"/>
      <c r="IN88" s="517"/>
      <c r="IO88" s="517"/>
      <c r="IP88" s="517"/>
      <c r="IQ88" s="517"/>
      <c r="IR88" s="517"/>
      <c r="IS88" s="517"/>
      <c r="IT88" s="517"/>
      <c r="IU88" s="517"/>
      <c r="IV88" s="517"/>
    </row>
    <row r="89" spans="1:256" s="36" customFormat="1" ht="16.5" customHeight="1">
      <c r="A89" s="633"/>
      <c r="B89" s="629"/>
      <c r="C89" s="631" t="s">
        <v>677</v>
      </c>
      <c r="D89" s="631">
        <v>5442</v>
      </c>
      <c r="E89" s="518">
        <v>5522000</v>
      </c>
      <c r="F89" s="518">
        <v>4656000</v>
      </c>
      <c r="G89" s="518">
        <f t="shared" si="2"/>
        <v>866000</v>
      </c>
      <c r="H89" s="518" t="str">
        <f t="shared" si="3"/>
        <v> </v>
      </c>
      <c r="I89" s="632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517"/>
      <c r="BG89" s="517"/>
      <c r="BH89" s="517"/>
      <c r="BI89" s="517"/>
      <c r="BJ89" s="517"/>
      <c r="BK89" s="517"/>
      <c r="BL89" s="517"/>
      <c r="BM89" s="517"/>
      <c r="BN89" s="517"/>
      <c r="BO89" s="517"/>
      <c r="BP89" s="517"/>
      <c r="BQ89" s="517"/>
      <c r="BR89" s="517"/>
      <c r="BS89" s="517"/>
      <c r="BT89" s="517"/>
      <c r="BU89" s="517"/>
      <c r="BV89" s="517"/>
      <c r="BW89" s="517"/>
      <c r="BX89" s="517"/>
      <c r="BY89" s="517"/>
      <c r="BZ89" s="517"/>
      <c r="CA89" s="517"/>
      <c r="CB89" s="517"/>
      <c r="CC89" s="517"/>
      <c r="CD89" s="517"/>
      <c r="CE89" s="517"/>
      <c r="CF89" s="517"/>
      <c r="CG89" s="517"/>
      <c r="CH89" s="517"/>
      <c r="CI89" s="517"/>
      <c r="CJ89" s="517"/>
      <c r="CK89" s="517"/>
      <c r="CL89" s="517"/>
      <c r="CM89" s="517"/>
      <c r="CN89" s="517"/>
      <c r="CO89" s="517"/>
      <c r="CP89" s="517"/>
      <c r="CQ89" s="517"/>
      <c r="CR89" s="517"/>
      <c r="CS89" s="517"/>
      <c r="CT89" s="517"/>
      <c r="CU89" s="517"/>
      <c r="CV89" s="517"/>
      <c r="CW89" s="517"/>
      <c r="CX89" s="517"/>
      <c r="CY89" s="517"/>
      <c r="CZ89" s="517"/>
      <c r="DA89" s="517"/>
      <c r="DB89" s="517"/>
      <c r="DC89" s="517"/>
      <c r="DD89" s="517"/>
      <c r="DE89" s="517"/>
      <c r="DF89" s="517"/>
      <c r="DG89" s="517"/>
      <c r="DH89" s="517"/>
      <c r="DI89" s="517"/>
      <c r="DJ89" s="517"/>
      <c r="DK89" s="517"/>
      <c r="DL89" s="517"/>
      <c r="DM89" s="517"/>
      <c r="DN89" s="517"/>
      <c r="DO89" s="517"/>
      <c r="DP89" s="517"/>
      <c r="DQ89" s="517"/>
      <c r="DR89" s="517"/>
      <c r="DS89" s="517"/>
      <c r="DT89" s="517"/>
      <c r="DU89" s="517"/>
      <c r="DV89" s="517"/>
      <c r="DW89" s="517"/>
      <c r="DX89" s="517"/>
      <c r="DY89" s="517"/>
      <c r="DZ89" s="517"/>
      <c r="EA89" s="517"/>
      <c r="EB89" s="517"/>
      <c r="EC89" s="517"/>
      <c r="ED89" s="517"/>
      <c r="EE89" s="517"/>
      <c r="EF89" s="517"/>
      <c r="EG89" s="517"/>
      <c r="EH89" s="517"/>
      <c r="EI89" s="517"/>
      <c r="EJ89" s="517"/>
      <c r="EK89" s="517"/>
      <c r="EL89" s="517"/>
      <c r="EM89" s="517"/>
      <c r="EN89" s="517"/>
      <c r="EO89" s="517"/>
      <c r="EP89" s="517"/>
      <c r="EQ89" s="517"/>
      <c r="ER89" s="517"/>
      <c r="ES89" s="517"/>
      <c r="ET89" s="517"/>
      <c r="EU89" s="517"/>
      <c r="EV89" s="517"/>
      <c r="EW89" s="517"/>
      <c r="EX89" s="517"/>
      <c r="EY89" s="517"/>
      <c r="EZ89" s="517"/>
      <c r="FA89" s="517"/>
      <c r="FB89" s="517"/>
      <c r="FC89" s="517"/>
      <c r="FD89" s="517"/>
      <c r="FE89" s="517"/>
      <c r="FF89" s="517"/>
      <c r="FG89" s="517"/>
      <c r="FH89" s="517"/>
      <c r="FI89" s="517"/>
      <c r="FJ89" s="517"/>
      <c r="FK89" s="517"/>
      <c r="FL89" s="517"/>
      <c r="FM89" s="517"/>
      <c r="FN89" s="517"/>
      <c r="FO89" s="517"/>
      <c r="FP89" s="517"/>
      <c r="FQ89" s="517"/>
      <c r="FR89" s="517"/>
      <c r="FS89" s="517"/>
      <c r="FT89" s="517"/>
      <c r="FU89" s="517"/>
      <c r="FV89" s="517"/>
      <c r="FW89" s="517"/>
      <c r="FX89" s="517"/>
      <c r="FY89" s="517"/>
      <c r="FZ89" s="517"/>
      <c r="GA89" s="517"/>
      <c r="GB89" s="517"/>
      <c r="GC89" s="517"/>
      <c r="GD89" s="517"/>
      <c r="GE89" s="517"/>
      <c r="GF89" s="517"/>
      <c r="GG89" s="517"/>
      <c r="GH89" s="517"/>
      <c r="GI89" s="517"/>
      <c r="GJ89" s="517"/>
      <c r="GK89" s="517"/>
      <c r="GL89" s="517"/>
      <c r="GM89" s="517"/>
      <c r="GN89" s="517"/>
      <c r="GO89" s="517"/>
      <c r="GP89" s="517"/>
      <c r="GQ89" s="517"/>
      <c r="GR89" s="517"/>
      <c r="GS89" s="517"/>
      <c r="GT89" s="517"/>
      <c r="GU89" s="517"/>
      <c r="GV89" s="517"/>
      <c r="GW89" s="517"/>
      <c r="GX89" s="517"/>
      <c r="GY89" s="517"/>
      <c r="GZ89" s="517"/>
      <c r="HA89" s="517"/>
      <c r="HB89" s="517"/>
      <c r="HC89" s="517"/>
      <c r="HD89" s="517"/>
      <c r="HE89" s="517"/>
      <c r="HF89" s="517"/>
      <c r="HG89" s="517"/>
      <c r="HH89" s="517"/>
      <c r="HI89" s="517"/>
      <c r="HJ89" s="517"/>
      <c r="HK89" s="517"/>
      <c r="HL89" s="517"/>
      <c r="HM89" s="517"/>
      <c r="HN89" s="517"/>
      <c r="HO89" s="517"/>
      <c r="HP89" s="517"/>
      <c r="HQ89" s="517"/>
      <c r="HR89" s="517"/>
      <c r="HS89" s="517"/>
      <c r="HT89" s="517"/>
      <c r="HU89" s="517"/>
      <c r="HV89" s="517"/>
      <c r="HW89" s="517"/>
      <c r="HX89" s="517"/>
      <c r="HY89" s="517"/>
      <c r="HZ89" s="517"/>
      <c r="IA89" s="517"/>
      <c r="IB89" s="517"/>
      <c r="IC89" s="517"/>
      <c r="ID89" s="517"/>
      <c r="IE89" s="517"/>
      <c r="IF89" s="517"/>
      <c r="IG89" s="517"/>
      <c r="IH89" s="517"/>
      <c r="II89" s="517"/>
      <c r="IJ89" s="517"/>
      <c r="IK89" s="517"/>
      <c r="IL89" s="517"/>
      <c r="IM89" s="517"/>
      <c r="IN89" s="517"/>
      <c r="IO89" s="517"/>
      <c r="IP89" s="517"/>
      <c r="IQ89" s="517"/>
      <c r="IR89" s="517"/>
      <c r="IS89" s="517"/>
      <c r="IT89" s="517"/>
      <c r="IU89" s="517"/>
      <c r="IV89" s="517"/>
    </row>
    <row r="90" spans="1:256" s="36" customFormat="1" ht="16.5" customHeight="1">
      <c r="A90" s="633"/>
      <c r="B90" s="631" t="s">
        <v>678</v>
      </c>
      <c r="C90" s="631"/>
      <c r="D90" s="631">
        <v>5450</v>
      </c>
      <c r="E90" s="518">
        <f>SUM(E91:E94)</f>
        <v>26850000</v>
      </c>
      <c r="F90" s="518">
        <f>SUM(F91:F94)</f>
        <v>28900000</v>
      </c>
      <c r="G90" s="518" t="str">
        <f t="shared" si="2"/>
        <v> </v>
      </c>
      <c r="H90" s="518">
        <f t="shared" si="3"/>
        <v>2050000</v>
      </c>
      <c r="I90" s="632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  <c r="AR90" s="517"/>
      <c r="AS90" s="517"/>
      <c r="AT90" s="517"/>
      <c r="AU90" s="517"/>
      <c r="AV90" s="517"/>
      <c r="AW90" s="517"/>
      <c r="AX90" s="517"/>
      <c r="AY90" s="517"/>
      <c r="AZ90" s="517"/>
      <c r="BA90" s="517"/>
      <c r="BB90" s="517"/>
      <c r="BC90" s="517"/>
      <c r="BD90" s="517"/>
      <c r="BE90" s="517"/>
      <c r="BF90" s="517"/>
      <c r="BG90" s="517"/>
      <c r="BH90" s="517"/>
      <c r="BI90" s="517"/>
      <c r="BJ90" s="517"/>
      <c r="BK90" s="517"/>
      <c r="BL90" s="517"/>
      <c r="BM90" s="517"/>
      <c r="BN90" s="517"/>
      <c r="BO90" s="517"/>
      <c r="BP90" s="517"/>
      <c r="BQ90" s="517"/>
      <c r="BR90" s="517"/>
      <c r="BS90" s="517"/>
      <c r="BT90" s="517"/>
      <c r="BU90" s="517"/>
      <c r="BV90" s="517"/>
      <c r="BW90" s="517"/>
      <c r="BX90" s="517"/>
      <c r="BY90" s="517"/>
      <c r="BZ90" s="517"/>
      <c r="CA90" s="517"/>
      <c r="CB90" s="517"/>
      <c r="CC90" s="517"/>
      <c r="CD90" s="517"/>
      <c r="CE90" s="517"/>
      <c r="CF90" s="517"/>
      <c r="CG90" s="517"/>
      <c r="CH90" s="517"/>
      <c r="CI90" s="517"/>
      <c r="CJ90" s="517"/>
      <c r="CK90" s="517"/>
      <c r="CL90" s="517"/>
      <c r="CM90" s="517"/>
      <c r="CN90" s="517"/>
      <c r="CO90" s="517"/>
      <c r="CP90" s="517"/>
      <c r="CQ90" s="517"/>
      <c r="CR90" s="517"/>
      <c r="CS90" s="517"/>
      <c r="CT90" s="517"/>
      <c r="CU90" s="517"/>
      <c r="CV90" s="517"/>
      <c r="CW90" s="517"/>
      <c r="CX90" s="517"/>
      <c r="CY90" s="517"/>
      <c r="CZ90" s="517"/>
      <c r="DA90" s="517"/>
      <c r="DB90" s="517"/>
      <c r="DC90" s="517"/>
      <c r="DD90" s="517"/>
      <c r="DE90" s="517"/>
      <c r="DF90" s="517"/>
      <c r="DG90" s="517"/>
      <c r="DH90" s="517"/>
      <c r="DI90" s="517"/>
      <c r="DJ90" s="517"/>
      <c r="DK90" s="517"/>
      <c r="DL90" s="517"/>
      <c r="DM90" s="517"/>
      <c r="DN90" s="517"/>
      <c r="DO90" s="517"/>
      <c r="DP90" s="517"/>
      <c r="DQ90" s="517"/>
      <c r="DR90" s="517"/>
      <c r="DS90" s="517"/>
      <c r="DT90" s="517"/>
      <c r="DU90" s="517"/>
      <c r="DV90" s="517"/>
      <c r="DW90" s="517"/>
      <c r="DX90" s="517"/>
      <c r="DY90" s="517"/>
      <c r="DZ90" s="517"/>
      <c r="EA90" s="517"/>
      <c r="EB90" s="517"/>
      <c r="EC90" s="517"/>
      <c r="ED90" s="517"/>
      <c r="EE90" s="517"/>
      <c r="EF90" s="517"/>
      <c r="EG90" s="517"/>
      <c r="EH90" s="517"/>
      <c r="EI90" s="517"/>
      <c r="EJ90" s="517"/>
      <c r="EK90" s="517"/>
      <c r="EL90" s="517"/>
      <c r="EM90" s="517"/>
      <c r="EN90" s="517"/>
      <c r="EO90" s="517"/>
      <c r="EP90" s="517"/>
      <c r="EQ90" s="517"/>
      <c r="ER90" s="517"/>
      <c r="ES90" s="517"/>
      <c r="ET90" s="517"/>
      <c r="EU90" s="517"/>
      <c r="EV90" s="517"/>
      <c r="EW90" s="517"/>
      <c r="EX90" s="517"/>
      <c r="EY90" s="517"/>
      <c r="EZ90" s="517"/>
      <c r="FA90" s="517"/>
      <c r="FB90" s="517"/>
      <c r="FC90" s="517"/>
      <c r="FD90" s="517"/>
      <c r="FE90" s="517"/>
      <c r="FF90" s="517"/>
      <c r="FG90" s="517"/>
      <c r="FH90" s="517"/>
      <c r="FI90" s="517"/>
      <c r="FJ90" s="517"/>
      <c r="FK90" s="517"/>
      <c r="FL90" s="517"/>
      <c r="FM90" s="517"/>
      <c r="FN90" s="517"/>
      <c r="FO90" s="517"/>
      <c r="FP90" s="517"/>
      <c r="FQ90" s="517"/>
      <c r="FR90" s="517"/>
      <c r="FS90" s="517"/>
      <c r="FT90" s="517"/>
      <c r="FU90" s="517"/>
      <c r="FV90" s="517"/>
      <c r="FW90" s="517"/>
      <c r="FX90" s="517"/>
      <c r="FY90" s="517"/>
      <c r="FZ90" s="517"/>
      <c r="GA90" s="517"/>
      <c r="GB90" s="517"/>
      <c r="GC90" s="517"/>
      <c r="GD90" s="517"/>
      <c r="GE90" s="517"/>
      <c r="GF90" s="517"/>
      <c r="GG90" s="517"/>
      <c r="GH90" s="517"/>
      <c r="GI90" s="517"/>
      <c r="GJ90" s="517"/>
      <c r="GK90" s="517"/>
      <c r="GL90" s="517"/>
      <c r="GM90" s="517"/>
      <c r="GN90" s="517"/>
      <c r="GO90" s="517"/>
      <c r="GP90" s="517"/>
      <c r="GQ90" s="517"/>
      <c r="GR90" s="517"/>
      <c r="GS90" s="517"/>
      <c r="GT90" s="517"/>
      <c r="GU90" s="517"/>
      <c r="GV90" s="517"/>
      <c r="GW90" s="517"/>
      <c r="GX90" s="517"/>
      <c r="GY90" s="517"/>
      <c r="GZ90" s="517"/>
      <c r="HA90" s="517"/>
      <c r="HB90" s="517"/>
      <c r="HC90" s="517"/>
      <c r="HD90" s="517"/>
      <c r="HE90" s="517"/>
      <c r="HF90" s="517"/>
      <c r="HG90" s="517"/>
      <c r="HH90" s="517"/>
      <c r="HI90" s="517"/>
      <c r="HJ90" s="517"/>
      <c r="HK90" s="517"/>
      <c r="HL90" s="517"/>
      <c r="HM90" s="517"/>
      <c r="HN90" s="517"/>
      <c r="HO90" s="517"/>
      <c r="HP90" s="517"/>
      <c r="HQ90" s="517"/>
      <c r="HR90" s="517"/>
      <c r="HS90" s="517"/>
      <c r="HT90" s="517"/>
      <c r="HU90" s="517"/>
      <c r="HV90" s="517"/>
      <c r="HW90" s="517"/>
      <c r="HX90" s="517"/>
      <c r="HY90" s="517"/>
      <c r="HZ90" s="517"/>
      <c r="IA90" s="517"/>
      <c r="IB90" s="517"/>
      <c r="IC90" s="517"/>
      <c r="ID90" s="517"/>
      <c r="IE90" s="517"/>
      <c r="IF90" s="517"/>
      <c r="IG90" s="517"/>
      <c r="IH90" s="517"/>
      <c r="II90" s="517"/>
      <c r="IJ90" s="517"/>
      <c r="IK90" s="517"/>
      <c r="IL90" s="517"/>
      <c r="IM90" s="517"/>
      <c r="IN90" s="517"/>
      <c r="IO90" s="517"/>
      <c r="IP90" s="517"/>
      <c r="IQ90" s="517"/>
      <c r="IR90" s="517"/>
      <c r="IS90" s="517"/>
      <c r="IT90" s="517"/>
      <c r="IU90" s="517"/>
      <c r="IV90" s="517"/>
    </row>
    <row r="91" spans="1:256" s="36" customFormat="1" ht="16.5" customHeight="1">
      <c r="A91" s="633"/>
      <c r="B91" s="634"/>
      <c r="C91" s="631" t="s">
        <v>679</v>
      </c>
      <c r="D91" s="631">
        <v>5451</v>
      </c>
      <c r="E91" s="518">
        <v>10920000</v>
      </c>
      <c r="F91" s="518">
        <v>14000000</v>
      </c>
      <c r="G91" s="518" t="str">
        <f t="shared" si="2"/>
        <v> </v>
      </c>
      <c r="H91" s="518">
        <f t="shared" si="3"/>
        <v>3080000</v>
      </c>
      <c r="I91" s="632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517"/>
      <c r="BG91" s="517"/>
      <c r="BH91" s="517"/>
      <c r="BI91" s="517"/>
      <c r="BJ91" s="517"/>
      <c r="BK91" s="517"/>
      <c r="BL91" s="517"/>
      <c r="BM91" s="517"/>
      <c r="BN91" s="517"/>
      <c r="BO91" s="517"/>
      <c r="BP91" s="517"/>
      <c r="BQ91" s="517"/>
      <c r="BR91" s="517"/>
      <c r="BS91" s="517"/>
      <c r="BT91" s="517"/>
      <c r="BU91" s="517"/>
      <c r="BV91" s="517"/>
      <c r="BW91" s="517"/>
      <c r="BX91" s="517"/>
      <c r="BY91" s="517"/>
      <c r="BZ91" s="517"/>
      <c r="CA91" s="517"/>
      <c r="CB91" s="517"/>
      <c r="CC91" s="517"/>
      <c r="CD91" s="517"/>
      <c r="CE91" s="517"/>
      <c r="CF91" s="517"/>
      <c r="CG91" s="517"/>
      <c r="CH91" s="517"/>
      <c r="CI91" s="517"/>
      <c r="CJ91" s="517"/>
      <c r="CK91" s="517"/>
      <c r="CL91" s="517"/>
      <c r="CM91" s="517"/>
      <c r="CN91" s="517"/>
      <c r="CO91" s="517"/>
      <c r="CP91" s="517"/>
      <c r="CQ91" s="517"/>
      <c r="CR91" s="517"/>
      <c r="CS91" s="517"/>
      <c r="CT91" s="517"/>
      <c r="CU91" s="517"/>
      <c r="CV91" s="517"/>
      <c r="CW91" s="517"/>
      <c r="CX91" s="517"/>
      <c r="CY91" s="517"/>
      <c r="CZ91" s="517"/>
      <c r="DA91" s="517"/>
      <c r="DB91" s="517"/>
      <c r="DC91" s="517"/>
      <c r="DD91" s="517"/>
      <c r="DE91" s="517"/>
      <c r="DF91" s="517"/>
      <c r="DG91" s="517"/>
      <c r="DH91" s="517"/>
      <c r="DI91" s="517"/>
      <c r="DJ91" s="517"/>
      <c r="DK91" s="517"/>
      <c r="DL91" s="517"/>
      <c r="DM91" s="517"/>
      <c r="DN91" s="517"/>
      <c r="DO91" s="517"/>
      <c r="DP91" s="517"/>
      <c r="DQ91" s="517"/>
      <c r="DR91" s="517"/>
      <c r="DS91" s="517"/>
      <c r="DT91" s="517"/>
      <c r="DU91" s="517"/>
      <c r="DV91" s="517"/>
      <c r="DW91" s="517"/>
      <c r="DX91" s="517"/>
      <c r="DY91" s="517"/>
      <c r="DZ91" s="517"/>
      <c r="EA91" s="517"/>
      <c r="EB91" s="517"/>
      <c r="EC91" s="517"/>
      <c r="ED91" s="517"/>
      <c r="EE91" s="517"/>
      <c r="EF91" s="517"/>
      <c r="EG91" s="517"/>
      <c r="EH91" s="517"/>
      <c r="EI91" s="517"/>
      <c r="EJ91" s="517"/>
      <c r="EK91" s="517"/>
      <c r="EL91" s="517"/>
      <c r="EM91" s="517"/>
      <c r="EN91" s="517"/>
      <c r="EO91" s="517"/>
      <c r="EP91" s="517"/>
      <c r="EQ91" s="517"/>
      <c r="ER91" s="517"/>
      <c r="ES91" s="517"/>
      <c r="ET91" s="517"/>
      <c r="EU91" s="517"/>
      <c r="EV91" s="517"/>
      <c r="EW91" s="517"/>
      <c r="EX91" s="517"/>
      <c r="EY91" s="517"/>
      <c r="EZ91" s="517"/>
      <c r="FA91" s="517"/>
      <c r="FB91" s="517"/>
      <c r="FC91" s="517"/>
      <c r="FD91" s="517"/>
      <c r="FE91" s="517"/>
      <c r="FF91" s="517"/>
      <c r="FG91" s="517"/>
      <c r="FH91" s="517"/>
      <c r="FI91" s="517"/>
      <c r="FJ91" s="517"/>
      <c r="FK91" s="517"/>
      <c r="FL91" s="517"/>
      <c r="FM91" s="517"/>
      <c r="FN91" s="517"/>
      <c r="FO91" s="517"/>
      <c r="FP91" s="517"/>
      <c r="FQ91" s="517"/>
      <c r="FR91" s="517"/>
      <c r="FS91" s="517"/>
      <c r="FT91" s="517"/>
      <c r="FU91" s="517"/>
      <c r="FV91" s="517"/>
      <c r="FW91" s="517"/>
      <c r="FX91" s="517"/>
      <c r="FY91" s="517"/>
      <c r="FZ91" s="517"/>
      <c r="GA91" s="517"/>
      <c r="GB91" s="517"/>
      <c r="GC91" s="517"/>
      <c r="GD91" s="517"/>
      <c r="GE91" s="517"/>
      <c r="GF91" s="517"/>
      <c r="GG91" s="517"/>
      <c r="GH91" s="517"/>
      <c r="GI91" s="517"/>
      <c r="GJ91" s="517"/>
      <c r="GK91" s="517"/>
      <c r="GL91" s="517"/>
      <c r="GM91" s="517"/>
      <c r="GN91" s="517"/>
      <c r="GO91" s="517"/>
      <c r="GP91" s="517"/>
      <c r="GQ91" s="517"/>
      <c r="GR91" s="517"/>
      <c r="GS91" s="517"/>
      <c r="GT91" s="517"/>
      <c r="GU91" s="517"/>
      <c r="GV91" s="517"/>
      <c r="GW91" s="517"/>
      <c r="GX91" s="517"/>
      <c r="GY91" s="517"/>
      <c r="GZ91" s="517"/>
      <c r="HA91" s="517"/>
      <c r="HB91" s="517"/>
      <c r="HC91" s="517"/>
      <c r="HD91" s="517"/>
      <c r="HE91" s="517"/>
      <c r="HF91" s="517"/>
      <c r="HG91" s="517"/>
      <c r="HH91" s="517"/>
      <c r="HI91" s="517"/>
      <c r="HJ91" s="517"/>
      <c r="HK91" s="517"/>
      <c r="HL91" s="517"/>
      <c r="HM91" s="517"/>
      <c r="HN91" s="517"/>
      <c r="HO91" s="517"/>
      <c r="HP91" s="517"/>
      <c r="HQ91" s="517"/>
      <c r="HR91" s="517"/>
      <c r="HS91" s="517"/>
      <c r="HT91" s="517"/>
      <c r="HU91" s="517"/>
      <c r="HV91" s="517"/>
      <c r="HW91" s="517"/>
      <c r="HX91" s="517"/>
      <c r="HY91" s="517"/>
      <c r="HZ91" s="517"/>
      <c r="IA91" s="517"/>
      <c r="IB91" s="517"/>
      <c r="IC91" s="517"/>
      <c r="ID91" s="517"/>
      <c r="IE91" s="517"/>
      <c r="IF91" s="517"/>
      <c r="IG91" s="517"/>
      <c r="IH91" s="517"/>
      <c r="II91" s="517"/>
      <c r="IJ91" s="517"/>
      <c r="IK91" s="517"/>
      <c r="IL91" s="517"/>
      <c r="IM91" s="517"/>
      <c r="IN91" s="517"/>
      <c r="IO91" s="517"/>
      <c r="IP91" s="517"/>
      <c r="IQ91" s="517"/>
      <c r="IR91" s="517"/>
      <c r="IS91" s="517"/>
      <c r="IT91" s="517"/>
      <c r="IU91" s="517"/>
      <c r="IV91" s="517"/>
    </row>
    <row r="92" spans="1:256" s="36" customFormat="1" ht="16.5" customHeight="1">
      <c r="A92" s="633"/>
      <c r="B92" s="635"/>
      <c r="C92" s="629" t="s">
        <v>680</v>
      </c>
      <c r="D92" s="629">
        <v>5452</v>
      </c>
      <c r="E92" s="617">
        <v>4830000</v>
      </c>
      <c r="F92" s="617">
        <v>5550000</v>
      </c>
      <c r="G92" s="518" t="str">
        <f t="shared" si="2"/>
        <v> </v>
      </c>
      <c r="H92" s="518">
        <f t="shared" si="3"/>
        <v>720000</v>
      </c>
      <c r="I92" s="639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17"/>
      <c r="AI92" s="517"/>
      <c r="AJ92" s="517"/>
      <c r="AK92" s="517"/>
      <c r="AL92" s="517"/>
      <c r="AM92" s="517"/>
      <c r="AN92" s="517"/>
      <c r="AO92" s="517"/>
      <c r="AP92" s="517"/>
      <c r="AQ92" s="517"/>
      <c r="AR92" s="517"/>
      <c r="AS92" s="517"/>
      <c r="AT92" s="517"/>
      <c r="AU92" s="517"/>
      <c r="AV92" s="517"/>
      <c r="AW92" s="517"/>
      <c r="AX92" s="517"/>
      <c r="AY92" s="517"/>
      <c r="AZ92" s="517"/>
      <c r="BA92" s="517"/>
      <c r="BB92" s="517"/>
      <c r="BC92" s="517"/>
      <c r="BD92" s="517"/>
      <c r="BE92" s="517"/>
      <c r="BF92" s="517"/>
      <c r="BG92" s="517"/>
      <c r="BH92" s="517"/>
      <c r="BI92" s="517"/>
      <c r="BJ92" s="517"/>
      <c r="BK92" s="517"/>
      <c r="BL92" s="517"/>
      <c r="BM92" s="517"/>
      <c r="BN92" s="517"/>
      <c r="BO92" s="517"/>
      <c r="BP92" s="517"/>
      <c r="BQ92" s="517"/>
      <c r="BR92" s="517"/>
      <c r="BS92" s="517"/>
      <c r="BT92" s="517"/>
      <c r="BU92" s="517"/>
      <c r="BV92" s="517"/>
      <c r="BW92" s="517"/>
      <c r="BX92" s="517"/>
      <c r="BY92" s="517"/>
      <c r="BZ92" s="517"/>
      <c r="CA92" s="517"/>
      <c r="CB92" s="517"/>
      <c r="CC92" s="517"/>
      <c r="CD92" s="517"/>
      <c r="CE92" s="517"/>
      <c r="CF92" s="517"/>
      <c r="CG92" s="517"/>
      <c r="CH92" s="517"/>
      <c r="CI92" s="517"/>
      <c r="CJ92" s="517"/>
      <c r="CK92" s="517"/>
      <c r="CL92" s="517"/>
      <c r="CM92" s="517"/>
      <c r="CN92" s="517"/>
      <c r="CO92" s="517"/>
      <c r="CP92" s="517"/>
      <c r="CQ92" s="517"/>
      <c r="CR92" s="517"/>
      <c r="CS92" s="517"/>
      <c r="CT92" s="517"/>
      <c r="CU92" s="517"/>
      <c r="CV92" s="517"/>
      <c r="CW92" s="517"/>
      <c r="CX92" s="517"/>
      <c r="CY92" s="517"/>
      <c r="CZ92" s="517"/>
      <c r="DA92" s="517"/>
      <c r="DB92" s="517"/>
      <c r="DC92" s="517"/>
      <c r="DD92" s="517"/>
      <c r="DE92" s="517"/>
      <c r="DF92" s="517"/>
      <c r="DG92" s="517"/>
      <c r="DH92" s="517"/>
      <c r="DI92" s="517"/>
      <c r="DJ92" s="517"/>
      <c r="DK92" s="517"/>
      <c r="DL92" s="517"/>
      <c r="DM92" s="517"/>
      <c r="DN92" s="517"/>
      <c r="DO92" s="517"/>
      <c r="DP92" s="517"/>
      <c r="DQ92" s="517"/>
      <c r="DR92" s="517"/>
      <c r="DS92" s="517"/>
      <c r="DT92" s="517"/>
      <c r="DU92" s="517"/>
      <c r="DV92" s="517"/>
      <c r="DW92" s="517"/>
      <c r="DX92" s="517"/>
      <c r="DY92" s="517"/>
      <c r="DZ92" s="517"/>
      <c r="EA92" s="517"/>
      <c r="EB92" s="517"/>
      <c r="EC92" s="517"/>
      <c r="ED92" s="517"/>
      <c r="EE92" s="517"/>
      <c r="EF92" s="517"/>
      <c r="EG92" s="517"/>
      <c r="EH92" s="517"/>
      <c r="EI92" s="517"/>
      <c r="EJ92" s="517"/>
      <c r="EK92" s="517"/>
      <c r="EL92" s="517"/>
      <c r="EM92" s="517"/>
      <c r="EN92" s="517"/>
      <c r="EO92" s="517"/>
      <c r="EP92" s="517"/>
      <c r="EQ92" s="517"/>
      <c r="ER92" s="517"/>
      <c r="ES92" s="517"/>
      <c r="ET92" s="517"/>
      <c r="EU92" s="517"/>
      <c r="EV92" s="517"/>
      <c r="EW92" s="517"/>
      <c r="EX92" s="517"/>
      <c r="EY92" s="517"/>
      <c r="EZ92" s="517"/>
      <c r="FA92" s="517"/>
      <c r="FB92" s="517"/>
      <c r="FC92" s="517"/>
      <c r="FD92" s="517"/>
      <c r="FE92" s="517"/>
      <c r="FF92" s="517"/>
      <c r="FG92" s="517"/>
      <c r="FH92" s="517"/>
      <c r="FI92" s="517"/>
      <c r="FJ92" s="517"/>
      <c r="FK92" s="517"/>
      <c r="FL92" s="517"/>
      <c r="FM92" s="517"/>
      <c r="FN92" s="517"/>
      <c r="FO92" s="517"/>
      <c r="FP92" s="517"/>
      <c r="FQ92" s="517"/>
      <c r="FR92" s="517"/>
      <c r="FS92" s="517"/>
      <c r="FT92" s="517"/>
      <c r="FU92" s="517"/>
      <c r="FV92" s="517"/>
      <c r="FW92" s="517"/>
      <c r="FX92" s="517"/>
      <c r="FY92" s="517"/>
      <c r="FZ92" s="517"/>
      <c r="GA92" s="517"/>
      <c r="GB92" s="517"/>
      <c r="GC92" s="517"/>
      <c r="GD92" s="517"/>
      <c r="GE92" s="517"/>
      <c r="GF92" s="517"/>
      <c r="GG92" s="517"/>
      <c r="GH92" s="517"/>
      <c r="GI92" s="517"/>
      <c r="GJ92" s="517"/>
      <c r="GK92" s="517"/>
      <c r="GL92" s="517"/>
      <c r="GM92" s="517"/>
      <c r="GN92" s="517"/>
      <c r="GO92" s="517"/>
      <c r="GP92" s="517"/>
      <c r="GQ92" s="517"/>
      <c r="GR92" s="517"/>
      <c r="GS92" s="517"/>
      <c r="GT92" s="517"/>
      <c r="GU92" s="517"/>
      <c r="GV92" s="517"/>
      <c r="GW92" s="517"/>
      <c r="GX92" s="517"/>
      <c r="GY92" s="517"/>
      <c r="GZ92" s="517"/>
      <c r="HA92" s="517"/>
      <c r="HB92" s="517"/>
      <c r="HC92" s="517"/>
      <c r="HD92" s="517"/>
      <c r="HE92" s="517"/>
      <c r="HF92" s="517"/>
      <c r="HG92" s="517"/>
      <c r="HH92" s="517"/>
      <c r="HI92" s="517"/>
      <c r="HJ92" s="517"/>
      <c r="HK92" s="517"/>
      <c r="HL92" s="517"/>
      <c r="HM92" s="517"/>
      <c r="HN92" s="517"/>
      <c r="HO92" s="517"/>
      <c r="HP92" s="517"/>
      <c r="HQ92" s="517"/>
      <c r="HR92" s="517"/>
      <c r="HS92" s="517"/>
      <c r="HT92" s="517"/>
      <c r="HU92" s="517"/>
      <c r="HV92" s="517"/>
      <c r="HW92" s="517"/>
      <c r="HX92" s="517"/>
      <c r="HY92" s="517"/>
      <c r="HZ92" s="517"/>
      <c r="IA92" s="517"/>
      <c r="IB92" s="517"/>
      <c r="IC92" s="517"/>
      <c r="ID92" s="517"/>
      <c r="IE92" s="517"/>
      <c r="IF92" s="517"/>
      <c r="IG92" s="517"/>
      <c r="IH92" s="517"/>
      <c r="II92" s="517"/>
      <c r="IJ92" s="517"/>
      <c r="IK92" s="517"/>
      <c r="IL92" s="517"/>
      <c r="IM92" s="517"/>
      <c r="IN92" s="517"/>
      <c r="IO92" s="517"/>
      <c r="IP92" s="517"/>
      <c r="IQ92" s="517"/>
      <c r="IR92" s="517"/>
      <c r="IS92" s="517"/>
      <c r="IT92" s="517"/>
      <c r="IU92" s="517"/>
      <c r="IV92" s="517"/>
    </row>
    <row r="93" spans="1:256" s="36" customFormat="1" ht="16.5" customHeight="1">
      <c r="A93" s="633"/>
      <c r="B93" s="635"/>
      <c r="C93" s="631" t="s">
        <v>681</v>
      </c>
      <c r="D93" s="631">
        <v>5453</v>
      </c>
      <c r="E93" s="518">
        <v>5100000</v>
      </c>
      <c r="F93" s="518">
        <f>('[1]재경'!H106+'[1]홍보'!H18+'[1]시설'!H19)*1000</f>
        <v>3350000</v>
      </c>
      <c r="G93" s="518">
        <f t="shared" si="2"/>
        <v>1750000</v>
      </c>
      <c r="H93" s="518" t="str">
        <f t="shared" si="3"/>
        <v> </v>
      </c>
      <c r="I93" s="632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  <c r="AH93" s="517"/>
      <c r="AI93" s="517"/>
      <c r="AJ93" s="517"/>
      <c r="AK93" s="517"/>
      <c r="AL93" s="517"/>
      <c r="AM93" s="517"/>
      <c r="AN93" s="517"/>
      <c r="AO93" s="517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7"/>
      <c r="BB93" s="517"/>
      <c r="BC93" s="517"/>
      <c r="BD93" s="517"/>
      <c r="BE93" s="517"/>
      <c r="BF93" s="517"/>
      <c r="BG93" s="517"/>
      <c r="BH93" s="517"/>
      <c r="BI93" s="517"/>
      <c r="BJ93" s="517"/>
      <c r="BK93" s="517"/>
      <c r="BL93" s="517"/>
      <c r="BM93" s="517"/>
      <c r="BN93" s="517"/>
      <c r="BO93" s="517"/>
      <c r="BP93" s="517"/>
      <c r="BQ93" s="517"/>
      <c r="BR93" s="517"/>
      <c r="BS93" s="517"/>
      <c r="BT93" s="517"/>
      <c r="BU93" s="517"/>
      <c r="BV93" s="517"/>
      <c r="BW93" s="517"/>
      <c r="BX93" s="517"/>
      <c r="BY93" s="517"/>
      <c r="BZ93" s="517"/>
      <c r="CA93" s="517"/>
      <c r="CB93" s="517"/>
      <c r="CC93" s="517"/>
      <c r="CD93" s="517"/>
      <c r="CE93" s="517"/>
      <c r="CF93" s="517"/>
      <c r="CG93" s="517"/>
      <c r="CH93" s="517"/>
      <c r="CI93" s="517"/>
      <c r="CJ93" s="517"/>
      <c r="CK93" s="517"/>
      <c r="CL93" s="517"/>
      <c r="CM93" s="517"/>
      <c r="CN93" s="517"/>
      <c r="CO93" s="517"/>
      <c r="CP93" s="517"/>
      <c r="CQ93" s="517"/>
      <c r="CR93" s="517"/>
      <c r="CS93" s="517"/>
      <c r="CT93" s="517"/>
      <c r="CU93" s="517"/>
      <c r="CV93" s="517"/>
      <c r="CW93" s="517"/>
      <c r="CX93" s="517"/>
      <c r="CY93" s="517"/>
      <c r="CZ93" s="517"/>
      <c r="DA93" s="517"/>
      <c r="DB93" s="517"/>
      <c r="DC93" s="517"/>
      <c r="DD93" s="517"/>
      <c r="DE93" s="517"/>
      <c r="DF93" s="517"/>
      <c r="DG93" s="517"/>
      <c r="DH93" s="517"/>
      <c r="DI93" s="517"/>
      <c r="DJ93" s="517"/>
      <c r="DK93" s="517"/>
      <c r="DL93" s="517"/>
      <c r="DM93" s="517"/>
      <c r="DN93" s="517"/>
      <c r="DO93" s="517"/>
      <c r="DP93" s="517"/>
      <c r="DQ93" s="517"/>
      <c r="DR93" s="517"/>
      <c r="DS93" s="517"/>
      <c r="DT93" s="517"/>
      <c r="DU93" s="517"/>
      <c r="DV93" s="517"/>
      <c r="DW93" s="517"/>
      <c r="DX93" s="517"/>
      <c r="DY93" s="517"/>
      <c r="DZ93" s="517"/>
      <c r="EA93" s="517"/>
      <c r="EB93" s="517"/>
      <c r="EC93" s="517"/>
      <c r="ED93" s="517"/>
      <c r="EE93" s="517"/>
      <c r="EF93" s="517"/>
      <c r="EG93" s="517"/>
      <c r="EH93" s="517"/>
      <c r="EI93" s="517"/>
      <c r="EJ93" s="517"/>
      <c r="EK93" s="517"/>
      <c r="EL93" s="517"/>
      <c r="EM93" s="517"/>
      <c r="EN93" s="517"/>
      <c r="EO93" s="517"/>
      <c r="EP93" s="517"/>
      <c r="EQ93" s="517"/>
      <c r="ER93" s="517"/>
      <c r="ES93" s="517"/>
      <c r="ET93" s="517"/>
      <c r="EU93" s="517"/>
      <c r="EV93" s="517"/>
      <c r="EW93" s="517"/>
      <c r="EX93" s="517"/>
      <c r="EY93" s="517"/>
      <c r="EZ93" s="517"/>
      <c r="FA93" s="517"/>
      <c r="FB93" s="517"/>
      <c r="FC93" s="517"/>
      <c r="FD93" s="517"/>
      <c r="FE93" s="517"/>
      <c r="FF93" s="517"/>
      <c r="FG93" s="517"/>
      <c r="FH93" s="517"/>
      <c r="FI93" s="517"/>
      <c r="FJ93" s="517"/>
      <c r="FK93" s="517"/>
      <c r="FL93" s="517"/>
      <c r="FM93" s="517"/>
      <c r="FN93" s="517"/>
      <c r="FO93" s="517"/>
      <c r="FP93" s="517"/>
      <c r="FQ93" s="517"/>
      <c r="FR93" s="517"/>
      <c r="FS93" s="517"/>
      <c r="FT93" s="517"/>
      <c r="FU93" s="517"/>
      <c r="FV93" s="517"/>
      <c r="FW93" s="517"/>
      <c r="FX93" s="517"/>
      <c r="FY93" s="517"/>
      <c r="FZ93" s="517"/>
      <c r="GA93" s="517"/>
      <c r="GB93" s="517"/>
      <c r="GC93" s="517"/>
      <c r="GD93" s="517"/>
      <c r="GE93" s="517"/>
      <c r="GF93" s="517"/>
      <c r="GG93" s="517"/>
      <c r="GH93" s="517"/>
      <c r="GI93" s="517"/>
      <c r="GJ93" s="517"/>
      <c r="GK93" s="517"/>
      <c r="GL93" s="517"/>
      <c r="GM93" s="517"/>
      <c r="GN93" s="517"/>
      <c r="GO93" s="517"/>
      <c r="GP93" s="517"/>
      <c r="GQ93" s="517"/>
      <c r="GR93" s="517"/>
      <c r="GS93" s="517"/>
      <c r="GT93" s="517"/>
      <c r="GU93" s="517"/>
      <c r="GV93" s="517"/>
      <c r="GW93" s="517"/>
      <c r="GX93" s="517"/>
      <c r="GY93" s="517"/>
      <c r="GZ93" s="517"/>
      <c r="HA93" s="517"/>
      <c r="HB93" s="517"/>
      <c r="HC93" s="517"/>
      <c r="HD93" s="517"/>
      <c r="HE93" s="517"/>
      <c r="HF93" s="517"/>
      <c r="HG93" s="517"/>
      <c r="HH93" s="517"/>
      <c r="HI93" s="517"/>
      <c r="HJ93" s="517"/>
      <c r="HK93" s="517"/>
      <c r="HL93" s="517"/>
      <c r="HM93" s="517"/>
      <c r="HN93" s="517"/>
      <c r="HO93" s="517"/>
      <c r="HP93" s="517"/>
      <c r="HQ93" s="517"/>
      <c r="HR93" s="517"/>
      <c r="HS93" s="517"/>
      <c r="HT93" s="517"/>
      <c r="HU93" s="517"/>
      <c r="HV93" s="517"/>
      <c r="HW93" s="517"/>
      <c r="HX93" s="517"/>
      <c r="HY93" s="517"/>
      <c r="HZ93" s="517"/>
      <c r="IA93" s="517"/>
      <c r="IB93" s="517"/>
      <c r="IC93" s="517"/>
      <c r="ID93" s="517"/>
      <c r="IE93" s="517"/>
      <c r="IF93" s="517"/>
      <c r="IG93" s="517"/>
      <c r="IH93" s="517"/>
      <c r="II93" s="517"/>
      <c r="IJ93" s="517"/>
      <c r="IK93" s="517"/>
      <c r="IL93" s="517"/>
      <c r="IM93" s="517"/>
      <c r="IN93" s="517"/>
      <c r="IO93" s="517"/>
      <c r="IP93" s="517"/>
      <c r="IQ93" s="517"/>
      <c r="IR93" s="517"/>
      <c r="IS93" s="517"/>
      <c r="IT93" s="517"/>
      <c r="IU93" s="517"/>
      <c r="IV93" s="517"/>
    </row>
    <row r="94" spans="1:256" s="36" customFormat="1" ht="16.5" customHeight="1">
      <c r="A94" s="633"/>
      <c r="B94" s="635"/>
      <c r="C94" s="631" t="s">
        <v>682</v>
      </c>
      <c r="D94" s="631">
        <v>5454</v>
      </c>
      <c r="E94" s="518">
        <v>6000000</v>
      </c>
      <c r="F94" s="518">
        <f>'[1]시설'!H30*1000</f>
        <v>6000000</v>
      </c>
      <c r="G94" s="518" t="str">
        <f t="shared" si="2"/>
        <v> </v>
      </c>
      <c r="H94" s="518" t="str">
        <f t="shared" si="3"/>
        <v> </v>
      </c>
      <c r="I94" s="632" t="s">
        <v>1148</v>
      </c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  <c r="AR94" s="517"/>
      <c r="AS94" s="517"/>
      <c r="AT94" s="517"/>
      <c r="AU94" s="517"/>
      <c r="AV94" s="517"/>
      <c r="AW94" s="517"/>
      <c r="AX94" s="517"/>
      <c r="AY94" s="517"/>
      <c r="AZ94" s="517"/>
      <c r="BA94" s="517"/>
      <c r="BB94" s="517"/>
      <c r="BC94" s="517"/>
      <c r="BD94" s="517"/>
      <c r="BE94" s="517"/>
      <c r="BF94" s="517"/>
      <c r="BG94" s="517"/>
      <c r="BH94" s="517"/>
      <c r="BI94" s="517"/>
      <c r="BJ94" s="517"/>
      <c r="BK94" s="517"/>
      <c r="BL94" s="517"/>
      <c r="BM94" s="517"/>
      <c r="BN94" s="517"/>
      <c r="BO94" s="517"/>
      <c r="BP94" s="517"/>
      <c r="BQ94" s="517"/>
      <c r="BR94" s="517"/>
      <c r="BS94" s="517"/>
      <c r="BT94" s="517"/>
      <c r="BU94" s="517"/>
      <c r="BV94" s="517"/>
      <c r="BW94" s="517"/>
      <c r="BX94" s="517"/>
      <c r="BY94" s="517"/>
      <c r="BZ94" s="517"/>
      <c r="CA94" s="517"/>
      <c r="CB94" s="517"/>
      <c r="CC94" s="517"/>
      <c r="CD94" s="517"/>
      <c r="CE94" s="517"/>
      <c r="CF94" s="517"/>
      <c r="CG94" s="517"/>
      <c r="CH94" s="517"/>
      <c r="CI94" s="517"/>
      <c r="CJ94" s="517"/>
      <c r="CK94" s="517"/>
      <c r="CL94" s="517"/>
      <c r="CM94" s="517"/>
      <c r="CN94" s="517"/>
      <c r="CO94" s="517"/>
      <c r="CP94" s="517"/>
      <c r="CQ94" s="517"/>
      <c r="CR94" s="517"/>
      <c r="CS94" s="517"/>
      <c r="CT94" s="517"/>
      <c r="CU94" s="517"/>
      <c r="CV94" s="517"/>
      <c r="CW94" s="517"/>
      <c r="CX94" s="517"/>
      <c r="CY94" s="517"/>
      <c r="CZ94" s="517"/>
      <c r="DA94" s="517"/>
      <c r="DB94" s="517"/>
      <c r="DC94" s="517"/>
      <c r="DD94" s="517"/>
      <c r="DE94" s="517"/>
      <c r="DF94" s="517"/>
      <c r="DG94" s="517"/>
      <c r="DH94" s="517"/>
      <c r="DI94" s="517"/>
      <c r="DJ94" s="517"/>
      <c r="DK94" s="517"/>
      <c r="DL94" s="517"/>
      <c r="DM94" s="517"/>
      <c r="DN94" s="517"/>
      <c r="DO94" s="517"/>
      <c r="DP94" s="517"/>
      <c r="DQ94" s="517"/>
      <c r="DR94" s="517"/>
      <c r="DS94" s="517"/>
      <c r="DT94" s="517"/>
      <c r="DU94" s="517"/>
      <c r="DV94" s="517"/>
      <c r="DW94" s="517"/>
      <c r="DX94" s="517"/>
      <c r="DY94" s="517"/>
      <c r="DZ94" s="517"/>
      <c r="EA94" s="517"/>
      <c r="EB94" s="517"/>
      <c r="EC94" s="517"/>
      <c r="ED94" s="517"/>
      <c r="EE94" s="517"/>
      <c r="EF94" s="517"/>
      <c r="EG94" s="517"/>
      <c r="EH94" s="517"/>
      <c r="EI94" s="517"/>
      <c r="EJ94" s="517"/>
      <c r="EK94" s="517"/>
      <c r="EL94" s="517"/>
      <c r="EM94" s="517"/>
      <c r="EN94" s="517"/>
      <c r="EO94" s="517"/>
      <c r="EP94" s="517"/>
      <c r="EQ94" s="517"/>
      <c r="ER94" s="517"/>
      <c r="ES94" s="517"/>
      <c r="ET94" s="517"/>
      <c r="EU94" s="517"/>
      <c r="EV94" s="517"/>
      <c r="EW94" s="517"/>
      <c r="EX94" s="517"/>
      <c r="EY94" s="517"/>
      <c r="EZ94" s="517"/>
      <c r="FA94" s="517"/>
      <c r="FB94" s="517"/>
      <c r="FC94" s="517"/>
      <c r="FD94" s="517"/>
      <c r="FE94" s="517"/>
      <c r="FF94" s="517"/>
      <c r="FG94" s="517"/>
      <c r="FH94" s="517"/>
      <c r="FI94" s="517"/>
      <c r="FJ94" s="517"/>
      <c r="FK94" s="517"/>
      <c r="FL94" s="517"/>
      <c r="FM94" s="517"/>
      <c r="FN94" s="517"/>
      <c r="FO94" s="517"/>
      <c r="FP94" s="517"/>
      <c r="FQ94" s="517"/>
      <c r="FR94" s="517"/>
      <c r="FS94" s="517"/>
      <c r="FT94" s="517"/>
      <c r="FU94" s="517"/>
      <c r="FV94" s="517"/>
      <c r="FW94" s="517"/>
      <c r="FX94" s="517"/>
      <c r="FY94" s="517"/>
      <c r="FZ94" s="517"/>
      <c r="GA94" s="517"/>
      <c r="GB94" s="517"/>
      <c r="GC94" s="517"/>
      <c r="GD94" s="517"/>
      <c r="GE94" s="517"/>
      <c r="GF94" s="517"/>
      <c r="GG94" s="517"/>
      <c r="GH94" s="517"/>
      <c r="GI94" s="517"/>
      <c r="GJ94" s="517"/>
      <c r="GK94" s="517"/>
      <c r="GL94" s="517"/>
      <c r="GM94" s="517"/>
      <c r="GN94" s="517"/>
      <c r="GO94" s="517"/>
      <c r="GP94" s="517"/>
      <c r="GQ94" s="517"/>
      <c r="GR94" s="517"/>
      <c r="GS94" s="517"/>
      <c r="GT94" s="517"/>
      <c r="GU94" s="517"/>
      <c r="GV94" s="517"/>
      <c r="GW94" s="517"/>
      <c r="GX94" s="517"/>
      <c r="GY94" s="517"/>
      <c r="GZ94" s="517"/>
      <c r="HA94" s="517"/>
      <c r="HB94" s="517"/>
      <c r="HC94" s="517"/>
      <c r="HD94" s="517"/>
      <c r="HE94" s="517"/>
      <c r="HF94" s="517"/>
      <c r="HG94" s="517"/>
      <c r="HH94" s="517"/>
      <c r="HI94" s="517"/>
      <c r="HJ94" s="517"/>
      <c r="HK94" s="517"/>
      <c r="HL94" s="517"/>
      <c r="HM94" s="517"/>
      <c r="HN94" s="517"/>
      <c r="HO94" s="517"/>
      <c r="HP94" s="517"/>
      <c r="HQ94" s="517"/>
      <c r="HR94" s="517"/>
      <c r="HS94" s="517"/>
      <c r="HT94" s="517"/>
      <c r="HU94" s="517"/>
      <c r="HV94" s="517"/>
      <c r="HW94" s="517"/>
      <c r="HX94" s="517"/>
      <c r="HY94" s="517"/>
      <c r="HZ94" s="517"/>
      <c r="IA94" s="517"/>
      <c r="IB94" s="517"/>
      <c r="IC94" s="517"/>
      <c r="ID94" s="517"/>
      <c r="IE94" s="517"/>
      <c r="IF94" s="517"/>
      <c r="IG94" s="517"/>
      <c r="IH94" s="517"/>
      <c r="II94" s="517"/>
      <c r="IJ94" s="517"/>
      <c r="IK94" s="517"/>
      <c r="IL94" s="517"/>
      <c r="IM94" s="517"/>
      <c r="IN94" s="517"/>
      <c r="IO94" s="517"/>
      <c r="IP94" s="517"/>
      <c r="IQ94" s="517"/>
      <c r="IR94" s="517"/>
      <c r="IS94" s="517"/>
      <c r="IT94" s="517"/>
      <c r="IU94" s="517"/>
      <c r="IV94" s="517"/>
    </row>
    <row r="95" spans="1:256" s="36" customFormat="1" ht="16.5" customHeight="1">
      <c r="A95" s="633"/>
      <c r="B95" s="631" t="s">
        <v>683</v>
      </c>
      <c r="C95" s="631"/>
      <c r="D95" s="631">
        <v>5460</v>
      </c>
      <c r="E95" s="518"/>
      <c r="F95" s="518"/>
      <c r="G95" s="518" t="str">
        <f t="shared" si="2"/>
        <v> </v>
      </c>
      <c r="H95" s="518" t="str">
        <f t="shared" si="3"/>
        <v> </v>
      </c>
      <c r="I95" s="632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517"/>
      <c r="BB95" s="517"/>
      <c r="BC95" s="517"/>
      <c r="BD95" s="517"/>
      <c r="BE95" s="517"/>
      <c r="BF95" s="517"/>
      <c r="BG95" s="517"/>
      <c r="BH95" s="517"/>
      <c r="BI95" s="517"/>
      <c r="BJ95" s="517"/>
      <c r="BK95" s="517"/>
      <c r="BL95" s="517"/>
      <c r="BM95" s="517"/>
      <c r="BN95" s="517"/>
      <c r="BO95" s="517"/>
      <c r="BP95" s="517"/>
      <c r="BQ95" s="517"/>
      <c r="BR95" s="517"/>
      <c r="BS95" s="517"/>
      <c r="BT95" s="517"/>
      <c r="BU95" s="517"/>
      <c r="BV95" s="517"/>
      <c r="BW95" s="517"/>
      <c r="BX95" s="517"/>
      <c r="BY95" s="517"/>
      <c r="BZ95" s="517"/>
      <c r="CA95" s="517"/>
      <c r="CB95" s="517"/>
      <c r="CC95" s="517"/>
      <c r="CD95" s="517"/>
      <c r="CE95" s="517"/>
      <c r="CF95" s="517"/>
      <c r="CG95" s="517"/>
      <c r="CH95" s="517"/>
      <c r="CI95" s="517"/>
      <c r="CJ95" s="517"/>
      <c r="CK95" s="517"/>
      <c r="CL95" s="517"/>
      <c r="CM95" s="517"/>
      <c r="CN95" s="517"/>
      <c r="CO95" s="517"/>
      <c r="CP95" s="517"/>
      <c r="CQ95" s="517"/>
      <c r="CR95" s="517"/>
      <c r="CS95" s="517"/>
      <c r="CT95" s="517"/>
      <c r="CU95" s="517"/>
      <c r="CV95" s="517"/>
      <c r="CW95" s="517"/>
      <c r="CX95" s="517"/>
      <c r="CY95" s="517"/>
      <c r="CZ95" s="517"/>
      <c r="DA95" s="517"/>
      <c r="DB95" s="517"/>
      <c r="DC95" s="517"/>
      <c r="DD95" s="517"/>
      <c r="DE95" s="517"/>
      <c r="DF95" s="517"/>
      <c r="DG95" s="517"/>
      <c r="DH95" s="517"/>
      <c r="DI95" s="517"/>
      <c r="DJ95" s="517"/>
      <c r="DK95" s="517"/>
      <c r="DL95" s="517"/>
      <c r="DM95" s="517"/>
      <c r="DN95" s="517"/>
      <c r="DO95" s="517"/>
      <c r="DP95" s="517"/>
      <c r="DQ95" s="517"/>
      <c r="DR95" s="517"/>
      <c r="DS95" s="517"/>
      <c r="DT95" s="517"/>
      <c r="DU95" s="517"/>
      <c r="DV95" s="517"/>
      <c r="DW95" s="517"/>
      <c r="DX95" s="517"/>
      <c r="DY95" s="517"/>
      <c r="DZ95" s="517"/>
      <c r="EA95" s="517"/>
      <c r="EB95" s="517"/>
      <c r="EC95" s="517"/>
      <c r="ED95" s="517"/>
      <c r="EE95" s="517"/>
      <c r="EF95" s="517"/>
      <c r="EG95" s="517"/>
      <c r="EH95" s="517"/>
      <c r="EI95" s="517"/>
      <c r="EJ95" s="517"/>
      <c r="EK95" s="517"/>
      <c r="EL95" s="517"/>
      <c r="EM95" s="517"/>
      <c r="EN95" s="517"/>
      <c r="EO95" s="517"/>
      <c r="EP95" s="517"/>
      <c r="EQ95" s="517"/>
      <c r="ER95" s="517"/>
      <c r="ES95" s="517"/>
      <c r="ET95" s="517"/>
      <c r="EU95" s="517"/>
      <c r="EV95" s="517"/>
      <c r="EW95" s="517"/>
      <c r="EX95" s="517"/>
      <c r="EY95" s="517"/>
      <c r="EZ95" s="517"/>
      <c r="FA95" s="517"/>
      <c r="FB95" s="517"/>
      <c r="FC95" s="517"/>
      <c r="FD95" s="517"/>
      <c r="FE95" s="517"/>
      <c r="FF95" s="517"/>
      <c r="FG95" s="517"/>
      <c r="FH95" s="517"/>
      <c r="FI95" s="517"/>
      <c r="FJ95" s="517"/>
      <c r="FK95" s="517"/>
      <c r="FL95" s="517"/>
      <c r="FM95" s="517"/>
      <c r="FN95" s="517"/>
      <c r="FO95" s="517"/>
      <c r="FP95" s="517"/>
      <c r="FQ95" s="517"/>
      <c r="FR95" s="517"/>
      <c r="FS95" s="517"/>
      <c r="FT95" s="517"/>
      <c r="FU95" s="517"/>
      <c r="FV95" s="517"/>
      <c r="FW95" s="517"/>
      <c r="FX95" s="517"/>
      <c r="FY95" s="517"/>
      <c r="FZ95" s="517"/>
      <c r="GA95" s="517"/>
      <c r="GB95" s="517"/>
      <c r="GC95" s="517"/>
      <c r="GD95" s="517"/>
      <c r="GE95" s="517"/>
      <c r="GF95" s="517"/>
      <c r="GG95" s="517"/>
      <c r="GH95" s="517"/>
      <c r="GI95" s="517"/>
      <c r="GJ95" s="517"/>
      <c r="GK95" s="517"/>
      <c r="GL95" s="517"/>
      <c r="GM95" s="517"/>
      <c r="GN95" s="517"/>
      <c r="GO95" s="517"/>
      <c r="GP95" s="517"/>
      <c r="GQ95" s="517"/>
      <c r="GR95" s="517"/>
      <c r="GS95" s="517"/>
      <c r="GT95" s="517"/>
      <c r="GU95" s="517"/>
      <c r="GV95" s="517"/>
      <c r="GW95" s="517"/>
      <c r="GX95" s="517"/>
      <c r="GY95" s="517"/>
      <c r="GZ95" s="517"/>
      <c r="HA95" s="517"/>
      <c r="HB95" s="517"/>
      <c r="HC95" s="517"/>
      <c r="HD95" s="517"/>
      <c r="HE95" s="517"/>
      <c r="HF95" s="517"/>
      <c r="HG95" s="517"/>
      <c r="HH95" s="517"/>
      <c r="HI95" s="517"/>
      <c r="HJ95" s="517"/>
      <c r="HK95" s="517"/>
      <c r="HL95" s="517"/>
      <c r="HM95" s="517"/>
      <c r="HN95" s="517"/>
      <c r="HO95" s="517"/>
      <c r="HP95" s="517"/>
      <c r="HQ95" s="517"/>
      <c r="HR95" s="517"/>
      <c r="HS95" s="517"/>
      <c r="HT95" s="517"/>
      <c r="HU95" s="517"/>
      <c r="HV95" s="517"/>
      <c r="HW95" s="517"/>
      <c r="HX95" s="517"/>
      <c r="HY95" s="517"/>
      <c r="HZ95" s="517"/>
      <c r="IA95" s="517"/>
      <c r="IB95" s="517"/>
      <c r="IC95" s="517"/>
      <c r="ID95" s="517"/>
      <c r="IE95" s="517"/>
      <c r="IF95" s="517"/>
      <c r="IG95" s="517"/>
      <c r="IH95" s="517"/>
      <c r="II95" s="517"/>
      <c r="IJ95" s="517"/>
      <c r="IK95" s="517"/>
      <c r="IL95" s="517"/>
      <c r="IM95" s="517"/>
      <c r="IN95" s="517"/>
      <c r="IO95" s="517"/>
      <c r="IP95" s="517"/>
      <c r="IQ95" s="517"/>
      <c r="IR95" s="517"/>
      <c r="IS95" s="517"/>
      <c r="IT95" s="517"/>
      <c r="IU95" s="517"/>
      <c r="IV95" s="517"/>
    </row>
    <row r="96" spans="1:256" s="36" customFormat="1" ht="16.5" customHeight="1">
      <c r="A96" s="633"/>
      <c r="B96" s="635"/>
      <c r="C96" s="634" t="s">
        <v>683</v>
      </c>
      <c r="D96" s="634">
        <v>5461</v>
      </c>
      <c r="E96" s="518"/>
      <c r="F96" s="518"/>
      <c r="G96" s="518" t="str">
        <f t="shared" si="2"/>
        <v> </v>
      </c>
      <c r="H96" s="518" t="str">
        <f t="shared" si="3"/>
        <v> </v>
      </c>
      <c r="I96" s="632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517"/>
      <c r="BB96" s="517"/>
      <c r="BC96" s="517"/>
      <c r="BD96" s="517"/>
      <c r="BE96" s="517"/>
      <c r="BF96" s="517"/>
      <c r="BG96" s="517"/>
      <c r="BH96" s="517"/>
      <c r="BI96" s="517"/>
      <c r="BJ96" s="517"/>
      <c r="BK96" s="517"/>
      <c r="BL96" s="517"/>
      <c r="BM96" s="517"/>
      <c r="BN96" s="517"/>
      <c r="BO96" s="517"/>
      <c r="BP96" s="517"/>
      <c r="BQ96" s="517"/>
      <c r="BR96" s="517"/>
      <c r="BS96" s="517"/>
      <c r="BT96" s="517"/>
      <c r="BU96" s="517"/>
      <c r="BV96" s="517"/>
      <c r="BW96" s="517"/>
      <c r="BX96" s="517"/>
      <c r="BY96" s="517"/>
      <c r="BZ96" s="517"/>
      <c r="CA96" s="517"/>
      <c r="CB96" s="517"/>
      <c r="CC96" s="517"/>
      <c r="CD96" s="517"/>
      <c r="CE96" s="517"/>
      <c r="CF96" s="517"/>
      <c r="CG96" s="517"/>
      <c r="CH96" s="517"/>
      <c r="CI96" s="517"/>
      <c r="CJ96" s="517"/>
      <c r="CK96" s="517"/>
      <c r="CL96" s="517"/>
      <c r="CM96" s="517"/>
      <c r="CN96" s="517"/>
      <c r="CO96" s="517"/>
      <c r="CP96" s="517"/>
      <c r="CQ96" s="517"/>
      <c r="CR96" s="517"/>
      <c r="CS96" s="517"/>
      <c r="CT96" s="517"/>
      <c r="CU96" s="517"/>
      <c r="CV96" s="517"/>
      <c r="CW96" s="517"/>
      <c r="CX96" s="517"/>
      <c r="CY96" s="517"/>
      <c r="CZ96" s="517"/>
      <c r="DA96" s="517"/>
      <c r="DB96" s="517"/>
      <c r="DC96" s="517"/>
      <c r="DD96" s="517"/>
      <c r="DE96" s="517"/>
      <c r="DF96" s="517"/>
      <c r="DG96" s="517"/>
      <c r="DH96" s="517"/>
      <c r="DI96" s="517"/>
      <c r="DJ96" s="517"/>
      <c r="DK96" s="517"/>
      <c r="DL96" s="517"/>
      <c r="DM96" s="517"/>
      <c r="DN96" s="517"/>
      <c r="DO96" s="517"/>
      <c r="DP96" s="517"/>
      <c r="DQ96" s="517"/>
      <c r="DR96" s="517"/>
      <c r="DS96" s="517"/>
      <c r="DT96" s="517"/>
      <c r="DU96" s="517"/>
      <c r="DV96" s="517"/>
      <c r="DW96" s="517"/>
      <c r="DX96" s="517"/>
      <c r="DY96" s="517"/>
      <c r="DZ96" s="517"/>
      <c r="EA96" s="517"/>
      <c r="EB96" s="517"/>
      <c r="EC96" s="517"/>
      <c r="ED96" s="517"/>
      <c r="EE96" s="517"/>
      <c r="EF96" s="517"/>
      <c r="EG96" s="517"/>
      <c r="EH96" s="517"/>
      <c r="EI96" s="517"/>
      <c r="EJ96" s="517"/>
      <c r="EK96" s="517"/>
      <c r="EL96" s="517"/>
      <c r="EM96" s="517"/>
      <c r="EN96" s="517"/>
      <c r="EO96" s="517"/>
      <c r="EP96" s="517"/>
      <c r="EQ96" s="517"/>
      <c r="ER96" s="517"/>
      <c r="ES96" s="517"/>
      <c r="ET96" s="517"/>
      <c r="EU96" s="517"/>
      <c r="EV96" s="517"/>
      <c r="EW96" s="517"/>
      <c r="EX96" s="517"/>
      <c r="EY96" s="517"/>
      <c r="EZ96" s="517"/>
      <c r="FA96" s="517"/>
      <c r="FB96" s="517"/>
      <c r="FC96" s="517"/>
      <c r="FD96" s="517"/>
      <c r="FE96" s="517"/>
      <c r="FF96" s="517"/>
      <c r="FG96" s="517"/>
      <c r="FH96" s="517"/>
      <c r="FI96" s="517"/>
      <c r="FJ96" s="517"/>
      <c r="FK96" s="517"/>
      <c r="FL96" s="517"/>
      <c r="FM96" s="517"/>
      <c r="FN96" s="517"/>
      <c r="FO96" s="517"/>
      <c r="FP96" s="517"/>
      <c r="FQ96" s="517"/>
      <c r="FR96" s="517"/>
      <c r="FS96" s="517"/>
      <c r="FT96" s="517"/>
      <c r="FU96" s="517"/>
      <c r="FV96" s="517"/>
      <c r="FW96" s="517"/>
      <c r="FX96" s="517"/>
      <c r="FY96" s="517"/>
      <c r="FZ96" s="517"/>
      <c r="GA96" s="517"/>
      <c r="GB96" s="517"/>
      <c r="GC96" s="517"/>
      <c r="GD96" s="517"/>
      <c r="GE96" s="517"/>
      <c r="GF96" s="517"/>
      <c r="GG96" s="517"/>
      <c r="GH96" s="517"/>
      <c r="GI96" s="517"/>
      <c r="GJ96" s="517"/>
      <c r="GK96" s="517"/>
      <c r="GL96" s="517"/>
      <c r="GM96" s="517"/>
      <c r="GN96" s="517"/>
      <c r="GO96" s="517"/>
      <c r="GP96" s="517"/>
      <c r="GQ96" s="517"/>
      <c r="GR96" s="517"/>
      <c r="GS96" s="517"/>
      <c r="GT96" s="517"/>
      <c r="GU96" s="517"/>
      <c r="GV96" s="517"/>
      <c r="GW96" s="517"/>
      <c r="GX96" s="517"/>
      <c r="GY96" s="517"/>
      <c r="GZ96" s="517"/>
      <c r="HA96" s="517"/>
      <c r="HB96" s="517"/>
      <c r="HC96" s="517"/>
      <c r="HD96" s="517"/>
      <c r="HE96" s="517"/>
      <c r="HF96" s="517"/>
      <c r="HG96" s="517"/>
      <c r="HH96" s="517"/>
      <c r="HI96" s="517"/>
      <c r="HJ96" s="517"/>
      <c r="HK96" s="517"/>
      <c r="HL96" s="517"/>
      <c r="HM96" s="517"/>
      <c r="HN96" s="517"/>
      <c r="HO96" s="517"/>
      <c r="HP96" s="517"/>
      <c r="HQ96" s="517"/>
      <c r="HR96" s="517"/>
      <c r="HS96" s="517"/>
      <c r="HT96" s="517"/>
      <c r="HU96" s="517"/>
      <c r="HV96" s="517"/>
      <c r="HW96" s="517"/>
      <c r="HX96" s="517"/>
      <c r="HY96" s="517"/>
      <c r="HZ96" s="517"/>
      <c r="IA96" s="517"/>
      <c r="IB96" s="517"/>
      <c r="IC96" s="517"/>
      <c r="ID96" s="517"/>
      <c r="IE96" s="517"/>
      <c r="IF96" s="517"/>
      <c r="IG96" s="517"/>
      <c r="IH96" s="517"/>
      <c r="II96" s="517"/>
      <c r="IJ96" s="517"/>
      <c r="IK96" s="517"/>
      <c r="IL96" s="517"/>
      <c r="IM96" s="517"/>
      <c r="IN96" s="517"/>
      <c r="IO96" s="517"/>
      <c r="IP96" s="517"/>
      <c r="IQ96" s="517"/>
      <c r="IR96" s="517"/>
      <c r="IS96" s="517"/>
      <c r="IT96" s="517"/>
      <c r="IU96" s="517"/>
      <c r="IV96" s="517"/>
    </row>
    <row r="97" spans="1:256" s="36" customFormat="1" ht="16.5" customHeight="1">
      <c r="A97" s="633"/>
      <c r="B97" s="631" t="s">
        <v>684</v>
      </c>
      <c r="C97" s="631"/>
      <c r="D97" s="631">
        <v>5470</v>
      </c>
      <c r="E97" s="518">
        <f>E98</f>
        <v>5000000</v>
      </c>
      <c r="F97" s="518">
        <f>F98</f>
        <v>5000000</v>
      </c>
      <c r="G97" s="518" t="str">
        <f t="shared" si="2"/>
        <v> </v>
      </c>
      <c r="H97" s="518" t="str">
        <f t="shared" si="3"/>
        <v> </v>
      </c>
      <c r="I97" s="632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  <c r="AR97" s="517"/>
      <c r="AS97" s="517"/>
      <c r="AT97" s="517"/>
      <c r="AU97" s="517"/>
      <c r="AV97" s="517"/>
      <c r="AW97" s="517"/>
      <c r="AX97" s="517"/>
      <c r="AY97" s="517"/>
      <c r="AZ97" s="517"/>
      <c r="BA97" s="517"/>
      <c r="BB97" s="517"/>
      <c r="BC97" s="517"/>
      <c r="BD97" s="517"/>
      <c r="BE97" s="517"/>
      <c r="BF97" s="517"/>
      <c r="BG97" s="517"/>
      <c r="BH97" s="517"/>
      <c r="BI97" s="517"/>
      <c r="BJ97" s="517"/>
      <c r="BK97" s="517"/>
      <c r="BL97" s="517"/>
      <c r="BM97" s="517"/>
      <c r="BN97" s="517"/>
      <c r="BO97" s="517"/>
      <c r="BP97" s="517"/>
      <c r="BQ97" s="517"/>
      <c r="BR97" s="517"/>
      <c r="BS97" s="517"/>
      <c r="BT97" s="517"/>
      <c r="BU97" s="517"/>
      <c r="BV97" s="517"/>
      <c r="BW97" s="517"/>
      <c r="BX97" s="517"/>
      <c r="BY97" s="517"/>
      <c r="BZ97" s="517"/>
      <c r="CA97" s="517"/>
      <c r="CB97" s="517"/>
      <c r="CC97" s="517"/>
      <c r="CD97" s="517"/>
      <c r="CE97" s="517"/>
      <c r="CF97" s="517"/>
      <c r="CG97" s="517"/>
      <c r="CH97" s="517"/>
      <c r="CI97" s="517"/>
      <c r="CJ97" s="517"/>
      <c r="CK97" s="517"/>
      <c r="CL97" s="517"/>
      <c r="CM97" s="517"/>
      <c r="CN97" s="517"/>
      <c r="CO97" s="517"/>
      <c r="CP97" s="517"/>
      <c r="CQ97" s="517"/>
      <c r="CR97" s="517"/>
      <c r="CS97" s="517"/>
      <c r="CT97" s="517"/>
      <c r="CU97" s="517"/>
      <c r="CV97" s="517"/>
      <c r="CW97" s="517"/>
      <c r="CX97" s="517"/>
      <c r="CY97" s="517"/>
      <c r="CZ97" s="517"/>
      <c r="DA97" s="517"/>
      <c r="DB97" s="517"/>
      <c r="DC97" s="517"/>
      <c r="DD97" s="517"/>
      <c r="DE97" s="517"/>
      <c r="DF97" s="517"/>
      <c r="DG97" s="517"/>
      <c r="DH97" s="517"/>
      <c r="DI97" s="517"/>
      <c r="DJ97" s="517"/>
      <c r="DK97" s="517"/>
      <c r="DL97" s="517"/>
      <c r="DM97" s="517"/>
      <c r="DN97" s="517"/>
      <c r="DO97" s="517"/>
      <c r="DP97" s="517"/>
      <c r="DQ97" s="517"/>
      <c r="DR97" s="517"/>
      <c r="DS97" s="517"/>
      <c r="DT97" s="517"/>
      <c r="DU97" s="517"/>
      <c r="DV97" s="517"/>
      <c r="DW97" s="517"/>
      <c r="DX97" s="517"/>
      <c r="DY97" s="517"/>
      <c r="DZ97" s="517"/>
      <c r="EA97" s="517"/>
      <c r="EB97" s="517"/>
      <c r="EC97" s="517"/>
      <c r="ED97" s="517"/>
      <c r="EE97" s="517"/>
      <c r="EF97" s="517"/>
      <c r="EG97" s="517"/>
      <c r="EH97" s="517"/>
      <c r="EI97" s="517"/>
      <c r="EJ97" s="517"/>
      <c r="EK97" s="517"/>
      <c r="EL97" s="517"/>
      <c r="EM97" s="517"/>
      <c r="EN97" s="517"/>
      <c r="EO97" s="517"/>
      <c r="EP97" s="517"/>
      <c r="EQ97" s="517"/>
      <c r="ER97" s="517"/>
      <c r="ES97" s="517"/>
      <c r="ET97" s="517"/>
      <c r="EU97" s="517"/>
      <c r="EV97" s="517"/>
      <c r="EW97" s="517"/>
      <c r="EX97" s="517"/>
      <c r="EY97" s="517"/>
      <c r="EZ97" s="517"/>
      <c r="FA97" s="517"/>
      <c r="FB97" s="517"/>
      <c r="FC97" s="517"/>
      <c r="FD97" s="517"/>
      <c r="FE97" s="517"/>
      <c r="FF97" s="517"/>
      <c r="FG97" s="517"/>
      <c r="FH97" s="517"/>
      <c r="FI97" s="517"/>
      <c r="FJ97" s="517"/>
      <c r="FK97" s="517"/>
      <c r="FL97" s="517"/>
      <c r="FM97" s="517"/>
      <c r="FN97" s="517"/>
      <c r="FO97" s="517"/>
      <c r="FP97" s="517"/>
      <c r="FQ97" s="517"/>
      <c r="FR97" s="517"/>
      <c r="FS97" s="517"/>
      <c r="FT97" s="517"/>
      <c r="FU97" s="517"/>
      <c r="FV97" s="517"/>
      <c r="FW97" s="517"/>
      <c r="FX97" s="517"/>
      <c r="FY97" s="517"/>
      <c r="FZ97" s="517"/>
      <c r="GA97" s="517"/>
      <c r="GB97" s="517"/>
      <c r="GC97" s="517"/>
      <c r="GD97" s="517"/>
      <c r="GE97" s="517"/>
      <c r="GF97" s="517"/>
      <c r="GG97" s="517"/>
      <c r="GH97" s="517"/>
      <c r="GI97" s="517"/>
      <c r="GJ97" s="517"/>
      <c r="GK97" s="517"/>
      <c r="GL97" s="517"/>
      <c r="GM97" s="517"/>
      <c r="GN97" s="517"/>
      <c r="GO97" s="517"/>
      <c r="GP97" s="517"/>
      <c r="GQ97" s="517"/>
      <c r="GR97" s="517"/>
      <c r="GS97" s="517"/>
      <c r="GT97" s="517"/>
      <c r="GU97" s="517"/>
      <c r="GV97" s="517"/>
      <c r="GW97" s="517"/>
      <c r="GX97" s="517"/>
      <c r="GY97" s="517"/>
      <c r="GZ97" s="517"/>
      <c r="HA97" s="517"/>
      <c r="HB97" s="517"/>
      <c r="HC97" s="517"/>
      <c r="HD97" s="517"/>
      <c r="HE97" s="517"/>
      <c r="HF97" s="517"/>
      <c r="HG97" s="517"/>
      <c r="HH97" s="517"/>
      <c r="HI97" s="517"/>
      <c r="HJ97" s="517"/>
      <c r="HK97" s="517"/>
      <c r="HL97" s="517"/>
      <c r="HM97" s="517"/>
      <c r="HN97" s="517"/>
      <c r="HO97" s="517"/>
      <c r="HP97" s="517"/>
      <c r="HQ97" s="517"/>
      <c r="HR97" s="517"/>
      <c r="HS97" s="517"/>
      <c r="HT97" s="517"/>
      <c r="HU97" s="517"/>
      <c r="HV97" s="517"/>
      <c r="HW97" s="517"/>
      <c r="HX97" s="517"/>
      <c r="HY97" s="517"/>
      <c r="HZ97" s="517"/>
      <c r="IA97" s="517"/>
      <c r="IB97" s="517"/>
      <c r="IC97" s="517"/>
      <c r="ID97" s="517"/>
      <c r="IE97" s="517"/>
      <c r="IF97" s="517"/>
      <c r="IG97" s="517"/>
      <c r="IH97" s="517"/>
      <c r="II97" s="517"/>
      <c r="IJ97" s="517"/>
      <c r="IK97" s="517"/>
      <c r="IL97" s="517"/>
      <c r="IM97" s="517"/>
      <c r="IN97" s="517"/>
      <c r="IO97" s="517"/>
      <c r="IP97" s="517"/>
      <c r="IQ97" s="517"/>
      <c r="IR97" s="517"/>
      <c r="IS97" s="517"/>
      <c r="IT97" s="517"/>
      <c r="IU97" s="517"/>
      <c r="IV97" s="517"/>
    </row>
    <row r="98" spans="1:256" s="36" customFormat="1" ht="16.5" customHeight="1">
      <c r="A98" s="633"/>
      <c r="B98" s="631"/>
      <c r="C98" s="631" t="s">
        <v>684</v>
      </c>
      <c r="D98" s="631">
        <v>5471</v>
      </c>
      <c r="E98" s="518">
        <v>5000000</v>
      </c>
      <c r="F98" s="518">
        <f>'[1]재경'!H107*1000</f>
        <v>5000000</v>
      </c>
      <c r="G98" s="518" t="str">
        <f t="shared" si="2"/>
        <v> </v>
      </c>
      <c r="H98" s="518" t="str">
        <f t="shared" si="3"/>
        <v> </v>
      </c>
      <c r="I98" s="632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  <c r="AR98" s="517"/>
      <c r="AS98" s="517"/>
      <c r="AT98" s="517"/>
      <c r="AU98" s="517"/>
      <c r="AV98" s="517"/>
      <c r="AW98" s="517"/>
      <c r="AX98" s="517"/>
      <c r="AY98" s="517"/>
      <c r="AZ98" s="517"/>
      <c r="BA98" s="517"/>
      <c r="BB98" s="517"/>
      <c r="BC98" s="517"/>
      <c r="BD98" s="517"/>
      <c r="BE98" s="517"/>
      <c r="BF98" s="517"/>
      <c r="BG98" s="517"/>
      <c r="BH98" s="517"/>
      <c r="BI98" s="517"/>
      <c r="BJ98" s="517"/>
      <c r="BK98" s="517"/>
      <c r="BL98" s="517"/>
      <c r="BM98" s="517"/>
      <c r="BN98" s="517"/>
      <c r="BO98" s="517"/>
      <c r="BP98" s="517"/>
      <c r="BQ98" s="517"/>
      <c r="BR98" s="517"/>
      <c r="BS98" s="517"/>
      <c r="BT98" s="517"/>
      <c r="BU98" s="517"/>
      <c r="BV98" s="517"/>
      <c r="BW98" s="517"/>
      <c r="BX98" s="517"/>
      <c r="BY98" s="517"/>
      <c r="BZ98" s="517"/>
      <c r="CA98" s="517"/>
      <c r="CB98" s="517"/>
      <c r="CC98" s="517"/>
      <c r="CD98" s="517"/>
      <c r="CE98" s="517"/>
      <c r="CF98" s="517"/>
      <c r="CG98" s="517"/>
      <c r="CH98" s="517"/>
      <c r="CI98" s="517"/>
      <c r="CJ98" s="517"/>
      <c r="CK98" s="517"/>
      <c r="CL98" s="517"/>
      <c r="CM98" s="517"/>
      <c r="CN98" s="517"/>
      <c r="CO98" s="517"/>
      <c r="CP98" s="517"/>
      <c r="CQ98" s="517"/>
      <c r="CR98" s="517"/>
      <c r="CS98" s="517"/>
      <c r="CT98" s="517"/>
      <c r="CU98" s="517"/>
      <c r="CV98" s="517"/>
      <c r="CW98" s="517"/>
      <c r="CX98" s="517"/>
      <c r="CY98" s="517"/>
      <c r="CZ98" s="517"/>
      <c r="DA98" s="517"/>
      <c r="DB98" s="517"/>
      <c r="DC98" s="517"/>
      <c r="DD98" s="517"/>
      <c r="DE98" s="517"/>
      <c r="DF98" s="517"/>
      <c r="DG98" s="517"/>
      <c r="DH98" s="517"/>
      <c r="DI98" s="517"/>
      <c r="DJ98" s="517"/>
      <c r="DK98" s="517"/>
      <c r="DL98" s="517"/>
      <c r="DM98" s="517"/>
      <c r="DN98" s="517"/>
      <c r="DO98" s="517"/>
      <c r="DP98" s="517"/>
      <c r="DQ98" s="517"/>
      <c r="DR98" s="517"/>
      <c r="DS98" s="517"/>
      <c r="DT98" s="517"/>
      <c r="DU98" s="517"/>
      <c r="DV98" s="517"/>
      <c r="DW98" s="517"/>
      <c r="DX98" s="517"/>
      <c r="DY98" s="517"/>
      <c r="DZ98" s="517"/>
      <c r="EA98" s="517"/>
      <c r="EB98" s="517"/>
      <c r="EC98" s="517"/>
      <c r="ED98" s="517"/>
      <c r="EE98" s="517"/>
      <c r="EF98" s="517"/>
      <c r="EG98" s="517"/>
      <c r="EH98" s="517"/>
      <c r="EI98" s="517"/>
      <c r="EJ98" s="517"/>
      <c r="EK98" s="517"/>
      <c r="EL98" s="517"/>
      <c r="EM98" s="517"/>
      <c r="EN98" s="517"/>
      <c r="EO98" s="517"/>
      <c r="EP98" s="517"/>
      <c r="EQ98" s="517"/>
      <c r="ER98" s="517"/>
      <c r="ES98" s="517"/>
      <c r="ET98" s="517"/>
      <c r="EU98" s="517"/>
      <c r="EV98" s="517"/>
      <c r="EW98" s="517"/>
      <c r="EX98" s="517"/>
      <c r="EY98" s="517"/>
      <c r="EZ98" s="517"/>
      <c r="FA98" s="517"/>
      <c r="FB98" s="517"/>
      <c r="FC98" s="517"/>
      <c r="FD98" s="517"/>
      <c r="FE98" s="517"/>
      <c r="FF98" s="517"/>
      <c r="FG98" s="517"/>
      <c r="FH98" s="517"/>
      <c r="FI98" s="517"/>
      <c r="FJ98" s="517"/>
      <c r="FK98" s="517"/>
      <c r="FL98" s="517"/>
      <c r="FM98" s="517"/>
      <c r="FN98" s="517"/>
      <c r="FO98" s="517"/>
      <c r="FP98" s="517"/>
      <c r="FQ98" s="517"/>
      <c r="FR98" s="517"/>
      <c r="FS98" s="517"/>
      <c r="FT98" s="517"/>
      <c r="FU98" s="517"/>
      <c r="FV98" s="517"/>
      <c r="FW98" s="517"/>
      <c r="FX98" s="517"/>
      <c r="FY98" s="517"/>
      <c r="FZ98" s="517"/>
      <c r="GA98" s="517"/>
      <c r="GB98" s="517"/>
      <c r="GC98" s="517"/>
      <c r="GD98" s="517"/>
      <c r="GE98" s="517"/>
      <c r="GF98" s="517"/>
      <c r="GG98" s="517"/>
      <c r="GH98" s="517"/>
      <c r="GI98" s="517"/>
      <c r="GJ98" s="517"/>
      <c r="GK98" s="517"/>
      <c r="GL98" s="517"/>
      <c r="GM98" s="517"/>
      <c r="GN98" s="517"/>
      <c r="GO98" s="517"/>
      <c r="GP98" s="517"/>
      <c r="GQ98" s="517"/>
      <c r="GR98" s="517"/>
      <c r="GS98" s="517"/>
      <c r="GT98" s="517"/>
      <c r="GU98" s="517"/>
      <c r="GV98" s="517"/>
      <c r="GW98" s="517"/>
      <c r="GX98" s="517"/>
      <c r="GY98" s="517"/>
      <c r="GZ98" s="517"/>
      <c r="HA98" s="517"/>
      <c r="HB98" s="517"/>
      <c r="HC98" s="517"/>
      <c r="HD98" s="517"/>
      <c r="HE98" s="517"/>
      <c r="HF98" s="517"/>
      <c r="HG98" s="517"/>
      <c r="HH98" s="517"/>
      <c r="HI98" s="517"/>
      <c r="HJ98" s="517"/>
      <c r="HK98" s="517"/>
      <c r="HL98" s="517"/>
      <c r="HM98" s="517"/>
      <c r="HN98" s="517"/>
      <c r="HO98" s="517"/>
      <c r="HP98" s="517"/>
      <c r="HQ98" s="517"/>
      <c r="HR98" s="517"/>
      <c r="HS98" s="517"/>
      <c r="HT98" s="517"/>
      <c r="HU98" s="517"/>
      <c r="HV98" s="517"/>
      <c r="HW98" s="517"/>
      <c r="HX98" s="517"/>
      <c r="HY98" s="517"/>
      <c r="HZ98" s="517"/>
      <c r="IA98" s="517"/>
      <c r="IB98" s="517"/>
      <c r="IC98" s="517"/>
      <c r="ID98" s="517"/>
      <c r="IE98" s="517"/>
      <c r="IF98" s="517"/>
      <c r="IG98" s="517"/>
      <c r="IH98" s="517"/>
      <c r="II98" s="517"/>
      <c r="IJ98" s="517"/>
      <c r="IK98" s="517"/>
      <c r="IL98" s="517"/>
      <c r="IM98" s="517"/>
      <c r="IN98" s="517"/>
      <c r="IO98" s="517"/>
      <c r="IP98" s="517"/>
      <c r="IQ98" s="517"/>
      <c r="IR98" s="517"/>
      <c r="IS98" s="517"/>
      <c r="IT98" s="517"/>
      <c r="IU98" s="517"/>
      <c r="IV98" s="517"/>
    </row>
    <row r="99" spans="1:256" s="36" customFormat="1" ht="16.5" customHeight="1">
      <c r="A99" s="633"/>
      <c r="B99" s="629" t="s">
        <v>685</v>
      </c>
      <c r="C99" s="645"/>
      <c r="D99" s="646">
        <v>3130</v>
      </c>
      <c r="E99" s="617"/>
      <c r="F99" s="617"/>
      <c r="G99" s="518" t="str">
        <f t="shared" si="2"/>
        <v> </v>
      </c>
      <c r="H99" s="518" t="str">
        <f t="shared" si="3"/>
        <v> </v>
      </c>
      <c r="I99" s="639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17"/>
      <c r="AO99" s="517"/>
      <c r="AP99" s="517"/>
      <c r="AQ99" s="517"/>
      <c r="AR99" s="517"/>
      <c r="AS99" s="517"/>
      <c r="AT99" s="517"/>
      <c r="AU99" s="517"/>
      <c r="AV99" s="517"/>
      <c r="AW99" s="517"/>
      <c r="AX99" s="517"/>
      <c r="AY99" s="517"/>
      <c r="AZ99" s="517"/>
      <c r="BA99" s="517"/>
      <c r="BB99" s="517"/>
      <c r="BC99" s="517"/>
      <c r="BD99" s="517"/>
      <c r="BE99" s="517"/>
      <c r="BF99" s="517"/>
      <c r="BG99" s="517"/>
      <c r="BH99" s="517"/>
      <c r="BI99" s="517"/>
      <c r="BJ99" s="517"/>
      <c r="BK99" s="517"/>
      <c r="BL99" s="517"/>
      <c r="BM99" s="517"/>
      <c r="BN99" s="517"/>
      <c r="BO99" s="517"/>
      <c r="BP99" s="517"/>
      <c r="BQ99" s="517"/>
      <c r="BR99" s="517"/>
      <c r="BS99" s="517"/>
      <c r="BT99" s="517"/>
      <c r="BU99" s="517"/>
      <c r="BV99" s="517"/>
      <c r="BW99" s="517"/>
      <c r="BX99" s="517"/>
      <c r="BY99" s="517"/>
      <c r="BZ99" s="517"/>
      <c r="CA99" s="517"/>
      <c r="CB99" s="517"/>
      <c r="CC99" s="517"/>
      <c r="CD99" s="517"/>
      <c r="CE99" s="517"/>
      <c r="CF99" s="517"/>
      <c r="CG99" s="517"/>
      <c r="CH99" s="517"/>
      <c r="CI99" s="517"/>
      <c r="CJ99" s="517"/>
      <c r="CK99" s="517"/>
      <c r="CL99" s="517"/>
      <c r="CM99" s="517"/>
      <c r="CN99" s="517"/>
      <c r="CO99" s="517"/>
      <c r="CP99" s="517"/>
      <c r="CQ99" s="517"/>
      <c r="CR99" s="517"/>
      <c r="CS99" s="517"/>
      <c r="CT99" s="517"/>
      <c r="CU99" s="517"/>
      <c r="CV99" s="517"/>
      <c r="CW99" s="517"/>
      <c r="CX99" s="517"/>
      <c r="CY99" s="517"/>
      <c r="CZ99" s="517"/>
      <c r="DA99" s="517"/>
      <c r="DB99" s="517"/>
      <c r="DC99" s="517"/>
      <c r="DD99" s="517"/>
      <c r="DE99" s="517"/>
      <c r="DF99" s="517"/>
      <c r="DG99" s="517"/>
      <c r="DH99" s="517"/>
      <c r="DI99" s="517"/>
      <c r="DJ99" s="517"/>
      <c r="DK99" s="517"/>
      <c r="DL99" s="517"/>
      <c r="DM99" s="517"/>
      <c r="DN99" s="517"/>
      <c r="DO99" s="517"/>
      <c r="DP99" s="517"/>
      <c r="DQ99" s="517"/>
      <c r="DR99" s="517"/>
      <c r="DS99" s="517"/>
      <c r="DT99" s="517"/>
      <c r="DU99" s="517"/>
      <c r="DV99" s="517"/>
      <c r="DW99" s="517"/>
      <c r="DX99" s="517"/>
      <c r="DY99" s="517"/>
      <c r="DZ99" s="517"/>
      <c r="EA99" s="517"/>
      <c r="EB99" s="517"/>
      <c r="EC99" s="517"/>
      <c r="ED99" s="517"/>
      <c r="EE99" s="517"/>
      <c r="EF99" s="517"/>
      <c r="EG99" s="517"/>
      <c r="EH99" s="517"/>
      <c r="EI99" s="517"/>
      <c r="EJ99" s="517"/>
      <c r="EK99" s="517"/>
      <c r="EL99" s="517"/>
      <c r="EM99" s="517"/>
      <c r="EN99" s="517"/>
      <c r="EO99" s="517"/>
      <c r="EP99" s="517"/>
      <c r="EQ99" s="517"/>
      <c r="ER99" s="517"/>
      <c r="ES99" s="517"/>
      <c r="ET99" s="517"/>
      <c r="EU99" s="517"/>
      <c r="EV99" s="517"/>
      <c r="EW99" s="517"/>
      <c r="EX99" s="517"/>
      <c r="EY99" s="517"/>
      <c r="EZ99" s="517"/>
      <c r="FA99" s="517"/>
      <c r="FB99" s="517"/>
      <c r="FC99" s="517"/>
      <c r="FD99" s="517"/>
      <c r="FE99" s="517"/>
      <c r="FF99" s="517"/>
      <c r="FG99" s="517"/>
      <c r="FH99" s="517"/>
      <c r="FI99" s="517"/>
      <c r="FJ99" s="517"/>
      <c r="FK99" s="517"/>
      <c r="FL99" s="517"/>
      <c r="FM99" s="517"/>
      <c r="FN99" s="517"/>
      <c r="FO99" s="517"/>
      <c r="FP99" s="517"/>
      <c r="FQ99" s="517"/>
      <c r="FR99" s="517"/>
      <c r="FS99" s="517"/>
      <c r="FT99" s="517"/>
      <c r="FU99" s="517"/>
      <c r="FV99" s="517"/>
      <c r="FW99" s="517"/>
      <c r="FX99" s="517"/>
      <c r="FY99" s="517"/>
      <c r="FZ99" s="517"/>
      <c r="GA99" s="517"/>
      <c r="GB99" s="517"/>
      <c r="GC99" s="517"/>
      <c r="GD99" s="517"/>
      <c r="GE99" s="517"/>
      <c r="GF99" s="517"/>
      <c r="GG99" s="517"/>
      <c r="GH99" s="517"/>
      <c r="GI99" s="517"/>
      <c r="GJ99" s="517"/>
      <c r="GK99" s="517"/>
      <c r="GL99" s="517"/>
      <c r="GM99" s="517"/>
      <c r="GN99" s="517"/>
      <c r="GO99" s="517"/>
      <c r="GP99" s="517"/>
      <c r="GQ99" s="517"/>
      <c r="GR99" s="517"/>
      <c r="GS99" s="517"/>
      <c r="GT99" s="517"/>
      <c r="GU99" s="517"/>
      <c r="GV99" s="517"/>
      <c r="GW99" s="517"/>
      <c r="GX99" s="517"/>
      <c r="GY99" s="517"/>
      <c r="GZ99" s="517"/>
      <c r="HA99" s="517"/>
      <c r="HB99" s="517"/>
      <c r="HC99" s="517"/>
      <c r="HD99" s="517"/>
      <c r="HE99" s="517"/>
      <c r="HF99" s="517"/>
      <c r="HG99" s="517"/>
      <c r="HH99" s="517"/>
      <c r="HI99" s="517"/>
      <c r="HJ99" s="517"/>
      <c r="HK99" s="517"/>
      <c r="HL99" s="517"/>
      <c r="HM99" s="517"/>
      <c r="HN99" s="517"/>
      <c r="HO99" s="517"/>
      <c r="HP99" s="517"/>
      <c r="HQ99" s="517"/>
      <c r="HR99" s="517"/>
      <c r="HS99" s="517"/>
      <c r="HT99" s="517"/>
      <c r="HU99" s="517"/>
      <c r="HV99" s="517"/>
      <c r="HW99" s="517"/>
      <c r="HX99" s="517"/>
      <c r="HY99" s="517"/>
      <c r="HZ99" s="517"/>
      <c r="IA99" s="517"/>
      <c r="IB99" s="517"/>
      <c r="IC99" s="517"/>
      <c r="ID99" s="517"/>
      <c r="IE99" s="517"/>
      <c r="IF99" s="517"/>
      <c r="IG99" s="517"/>
      <c r="IH99" s="517"/>
      <c r="II99" s="517"/>
      <c r="IJ99" s="517"/>
      <c r="IK99" s="517"/>
      <c r="IL99" s="517"/>
      <c r="IM99" s="517"/>
      <c r="IN99" s="517"/>
      <c r="IO99" s="517"/>
      <c r="IP99" s="517"/>
      <c r="IQ99" s="517"/>
      <c r="IR99" s="517"/>
      <c r="IS99" s="517"/>
      <c r="IT99" s="517"/>
      <c r="IU99" s="517"/>
      <c r="IV99" s="517"/>
    </row>
    <row r="100" spans="1:256" s="36" customFormat="1" ht="16.5" customHeight="1">
      <c r="A100" s="633"/>
      <c r="B100" s="634"/>
      <c r="C100" s="631" t="s">
        <v>685</v>
      </c>
      <c r="D100" s="629">
        <v>3131</v>
      </c>
      <c r="E100" s="617"/>
      <c r="F100" s="617"/>
      <c r="G100" s="518" t="str">
        <f t="shared" si="2"/>
        <v> </v>
      </c>
      <c r="H100" s="518" t="str">
        <f t="shared" si="3"/>
        <v> </v>
      </c>
      <c r="I100" s="639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17"/>
      <c r="AE100" s="517"/>
      <c r="AF100" s="517"/>
      <c r="AG100" s="517"/>
      <c r="AH100" s="517"/>
      <c r="AI100" s="517"/>
      <c r="AJ100" s="517"/>
      <c r="AK100" s="517"/>
      <c r="AL100" s="517"/>
      <c r="AM100" s="517"/>
      <c r="AN100" s="517"/>
      <c r="AO100" s="517"/>
      <c r="AP100" s="517"/>
      <c r="AQ100" s="517"/>
      <c r="AR100" s="517"/>
      <c r="AS100" s="517"/>
      <c r="AT100" s="517"/>
      <c r="AU100" s="517"/>
      <c r="AV100" s="517"/>
      <c r="AW100" s="517"/>
      <c r="AX100" s="517"/>
      <c r="AY100" s="517"/>
      <c r="AZ100" s="517"/>
      <c r="BA100" s="517"/>
      <c r="BB100" s="517"/>
      <c r="BC100" s="517"/>
      <c r="BD100" s="517"/>
      <c r="BE100" s="517"/>
      <c r="BF100" s="517"/>
      <c r="BG100" s="517"/>
      <c r="BH100" s="517"/>
      <c r="BI100" s="517"/>
      <c r="BJ100" s="517"/>
      <c r="BK100" s="517"/>
      <c r="BL100" s="517"/>
      <c r="BM100" s="517"/>
      <c r="BN100" s="517"/>
      <c r="BO100" s="517"/>
      <c r="BP100" s="517"/>
      <c r="BQ100" s="517"/>
      <c r="BR100" s="517"/>
      <c r="BS100" s="517"/>
      <c r="BT100" s="517"/>
      <c r="BU100" s="517"/>
      <c r="BV100" s="517"/>
      <c r="BW100" s="517"/>
      <c r="BX100" s="517"/>
      <c r="BY100" s="517"/>
      <c r="BZ100" s="517"/>
      <c r="CA100" s="517"/>
      <c r="CB100" s="517"/>
      <c r="CC100" s="517"/>
      <c r="CD100" s="517"/>
      <c r="CE100" s="517"/>
      <c r="CF100" s="517"/>
      <c r="CG100" s="517"/>
      <c r="CH100" s="517"/>
      <c r="CI100" s="517"/>
      <c r="CJ100" s="517"/>
      <c r="CK100" s="517"/>
      <c r="CL100" s="517"/>
      <c r="CM100" s="517"/>
      <c r="CN100" s="517"/>
      <c r="CO100" s="517"/>
      <c r="CP100" s="517"/>
      <c r="CQ100" s="517"/>
      <c r="CR100" s="517"/>
      <c r="CS100" s="517"/>
      <c r="CT100" s="517"/>
      <c r="CU100" s="517"/>
      <c r="CV100" s="517"/>
      <c r="CW100" s="517"/>
      <c r="CX100" s="517"/>
      <c r="CY100" s="517"/>
      <c r="CZ100" s="517"/>
      <c r="DA100" s="517"/>
      <c r="DB100" s="517"/>
      <c r="DC100" s="517"/>
      <c r="DD100" s="517"/>
      <c r="DE100" s="517"/>
      <c r="DF100" s="517"/>
      <c r="DG100" s="517"/>
      <c r="DH100" s="517"/>
      <c r="DI100" s="517"/>
      <c r="DJ100" s="517"/>
      <c r="DK100" s="517"/>
      <c r="DL100" s="517"/>
      <c r="DM100" s="517"/>
      <c r="DN100" s="517"/>
      <c r="DO100" s="517"/>
      <c r="DP100" s="517"/>
      <c r="DQ100" s="517"/>
      <c r="DR100" s="517"/>
      <c r="DS100" s="517"/>
      <c r="DT100" s="517"/>
      <c r="DU100" s="517"/>
      <c r="DV100" s="517"/>
      <c r="DW100" s="517"/>
      <c r="DX100" s="517"/>
      <c r="DY100" s="517"/>
      <c r="DZ100" s="517"/>
      <c r="EA100" s="517"/>
      <c r="EB100" s="517"/>
      <c r="EC100" s="517"/>
      <c r="ED100" s="517"/>
      <c r="EE100" s="517"/>
      <c r="EF100" s="517"/>
      <c r="EG100" s="517"/>
      <c r="EH100" s="517"/>
      <c r="EI100" s="517"/>
      <c r="EJ100" s="517"/>
      <c r="EK100" s="517"/>
      <c r="EL100" s="517"/>
      <c r="EM100" s="517"/>
      <c r="EN100" s="517"/>
      <c r="EO100" s="517"/>
      <c r="EP100" s="517"/>
      <c r="EQ100" s="517"/>
      <c r="ER100" s="517"/>
      <c r="ES100" s="517"/>
      <c r="ET100" s="517"/>
      <c r="EU100" s="517"/>
      <c r="EV100" s="517"/>
      <c r="EW100" s="517"/>
      <c r="EX100" s="517"/>
      <c r="EY100" s="517"/>
      <c r="EZ100" s="517"/>
      <c r="FA100" s="517"/>
      <c r="FB100" s="517"/>
      <c r="FC100" s="517"/>
      <c r="FD100" s="517"/>
      <c r="FE100" s="517"/>
      <c r="FF100" s="517"/>
      <c r="FG100" s="517"/>
      <c r="FH100" s="517"/>
      <c r="FI100" s="517"/>
      <c r="FJ100" s="517"/>
      <c r="FK100" s="517"/>
      <c r="FL100" s="517"/>
      <c r="FM100" s="517"/>
      <c r="FN100" s="517"/>
      <c r="FO100" s="517"/>
      <c r="FP100" s="517"/>
      <c r="FQ100" s="517"/>
      <c r="FR100" s="517"/>
      <c r="FS100" s="517"/>
      <c r="FT100" s="517"/>
      <c r="FU100" s="517"/>
      <c r="FV100" s="517"/>
      <c r="FW100" s="517"/>
      <c r="FX100" s="517"/>
      <c r="FY100" s="517"/>
      <c r="FZ100" s="517"/>
      <c r="GA100" s="517"/>
      <c r="GB100" s="517"/>
      <c r="GC100" s="517"/>
      <c r="GD100" s="517"/>
      <c r="GE100" s="517"/>
      <c r="GF100" s="517"/>
      <c r="GG100" s="517"/>
      <c r="GH100" s="517"/>
      <c r="GI100" s="517"/>
      <c r="GJ100" s="517"/>
      <c r="GK100" s="517"/>
      <c r="GL100" s="517"/>
      <c r="GM100" s="517"/>
      <c r="GN100" s="517"/>
      <c r="GO100" s="517"/>
      <c r="GP100" s="517"/>
      <c r="GQ100" s="517"/>
      <c r="GR100" s="517"/>
      <c r="GS100" s="517"/>
      <c r="GT100" s="517"/>
      <c r="GU100" s="517"/>
      <c r="GV100" s="517"/>
      <c r="GW100" s="517"/>
      <c r="GX100" s="517"/>
      <c r="GY100" s="517"/>
      <c r="GZ100" s="517"/>
      <c r="HA100" s="517"/>
      <c r="HB100" s="517"/>
      <c r="HC100" s="517"/>
      <c r="HD100" s="517"/>
      <c r="HE100" s="517"/>
      <c r="HF100" s="517"/>
      <c r="HG100" s="517"/>
      <c r="HH100" s="517"/>
      <c r="HI100" s="517"/>
      <c r="HJ100" s="517"/>
      <c r="HK100" s="517"/>
      <c r="HL100" s="517"/>
      <c r="HM100" s="517"/>
      <c r="HN100" s="517"/>
      <c r="HO100" s="517"/>
      <c r="HP100" s="517"/>
      <c r="HQ100" s="517"/>
      <c r="HR100" s="517"/>
      <c r="HS100" s="517"/>
      <c r="HT100" s="517"/>
      <c r="HU100" s="517"/>
      <c r="HV100" s="517"/>
      <c r="HW100" s="517"/>
      <c r="HX100" s="517"/>
      <c r="HY100" s="517"/>
      <c r="HZ100" s="517"/>
      <c r="IA100" s="517"/>
      <c r="IB100" s="517"/>
      <c r="IC100" s="517"/>
      <c r="ID100" s="517"/>
      <c r="IE100" s="517"/>
      <c r="IF100" s="517"/>
      <c r="IG100" s="517"/>
      <c r="IH100" s="517"/>
      <c r="II100" s="517"/>
      <c r="IJ100" s="517"/>
      <c r="IK100" s="517"/>
      <c r="IL100" s="517"/>
      <c r="IM100" s="517"/>
      <c r="IN100" s="517"/>
      <c r="IO100" s="517"/>
      <c r="IP100" s="517"/>
      <c r="IQ100" s="517"/>
      <c r="IR100" s="517"/>
      <c r="IS100" s="517"/>
      <c r="IT100" s="517"/>
      <c r="IU100" s="517"/>
      <c r="IV100" s="517"/>
    </row>
    <row r="101" spans="1:256" s="36" customFormat="1" ht="16.5" customHeight="1">
      <c r="A101" s="633"/>
      <c r="B101" s="629"/>
      <c r="C101" s="631" t="s">
        <v>686</v>
      </c>
      <c r="D101" s="631">
        <v>3132</v>
      </c>
      <c r="E101" s="518"/>
      <c r="F101" s="518"/>
      <c r="G101" s="518" t="str">
        <f t="shared" si="2"/>
        <v> </v>
      </c>
      <c r="H101" s="518" t="str">
        <f t="shared" si="3"/>
        <v> </v>
      </c>
      <c r="I101" s="632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  <c r="AR101" s="517"/>
      <c r="AS101" s="517"/>
      <c r="AT101" s="517"/>
      <c r="AU101" s="517"/>
      <c r="AV101" s="517"/>
      <c r="AW101" s="517"/>
      <c r="AX101" s="517"/>
      <c r="AY101" s="517"/>
      <c r="AZ101" s="517"/>
      <c r="BA101" s="517"/>
      <c r="BB101" s="517"/>
      <c r="BC101" s="517"/>
      <c r="BD101" s="517"/>
      <c r="BE101" s="517"/>
      <c r="BF101" s="517"/>
      <c r="BG101" s="517"/>
      <c r="BH101" s="517"/>
      <c r="BI101" s="517"/>
      <c r="BJ101" s="517"/>
      <c r="BK101" s="517"/>
      <c r="BL101" s="517"/>
      <c r="BM101" s="517"/>
      <c r="BN101" s="517"/>
      <c r="BO101" s="517"/>
      <c r="BP101" s="517"/>
      <c r="BQ101" s="517"/>
      <c r="BR101" s="517"/>
      <c r="BS101" s="517"/>
      <c r="BT101" s="517"/>
      <c r="BU101" s="517"/>
      <c r="BV101" s="517"/>
      <c r="BW101" s="517"/>
      <c r="BX101" s="517"/>
      <c r="BY101" s="517"/>
      <c r="BZ101" s="517"/>
      <c r="CA101" s="517"/>
      <c r="CB101" s="517"/>
      <c r="CC101" s="517"/>
      <c r="CD101" s="517"/>
      <c r="CE101" s="517"/>
      <c r="CF101" s="517"/>
      <c r="CG101" s="517"/>
      <c r="CH101" s="517"/>
      <c r="CI101" s="517"/>
      <c r="CJ101" s="517"/>
      <c r="CK101" s="517"/>
      <c r="CL101" s="517"/>
      <c r="CM101" s="517"/>
      <c r="CN101" s="517"/>
      <c r="CO101" s="517"/>
      <c r="CP101" s="517"/>
      <c r="CQ101" s="517"/>
      <c r="CR101" s="517"/>
      <c r="CS101" s="517"/>
      <c r="CT101" s="517"/>
      <c r="CU101" s="517"/>
      <c r="CV101" s="517"/>
      <c r="CW101" s="517"/>
      <c r="CX101" s="517"/>
      <c r="CY101" s="517"/>
      <c r="CZ101" s="517"/>
      <c r="DA101" s="517"/>
      <c r="DB101" s="517"/>
      <c r="DC101" s="517"/>
      <c r="DD101" s="517"/>
      <c r="DE101" s="517"/>
      <c r="DF101" s="517"/>
      <c r="DG101" s="517"/>
      <c r="DH101" s="517"/>
      <c r="DI101" s="517"/>
      <c r="DJ101" s="517"/>
      <c r="DK101" s="517"/>
      <c r="DL101" s="517"/>
      <c r="DM101" s="517"/>
      <c r="DN101" s="517"/>
      <c r="DO101" s="517"/>
      <c r="DP101" s="517"/>
      <c r="DQ101" s="517"/>
      <c r="DR101" s="517"/>
      <c r="DS101" s="517"/>
      <c r="DT101" s="517"/>
      <c r="DU101" s="517"/>
      <c r="DV101" s="517"/>
      <c r="DW101" s="517"/>
      <c r="DX101" s="517"/>
      <c r="DY101" s="517"/>
      <c r="DZ101" s="517"/>
      <c r="EA101" s="517"/>
      <c r="EB101" s="517"/>
      <c r="EC101" s="517"/>
      <c r="ED101" s="517"/>
      <c r="EE101" s="517"/>
      <c r="EF101" s="517"/>
      <c r="EG101" s="517"/>
      <c r="EH101" s="517"/>
      <c r="EI101" s="517"/>
      <c r="EJ101" s="517"/>
      <c r="EK101" s="517"/>
      <c r="EL101" s="517"/>
      <c r="EM101" s="517"/>
      <c r="EN101" s="517"/>
      <c r="EO101" s="517"/>
      <c r="EP101" s="517"/>
      <c r="EQ101" s="517"/>
      <c r="ER101" s="517"/>
      <c r="ES101" s="517"/>
      <c r="ET101" s="517"/>
      <c r="EU101" s="517"/>
      <c r="EV101" s="517"/>
      <c r="EW101" s="517"/>
      <c r="EX101" s="517"/>
      <c r="EY101" s="517"/>
      <c r="EZ101" s="517"/>
      <c r="FA101" s="517"/>
      <c r="FB101" s="517"/>
      <c r="FC101" s="517"/>
      <c r="FD101" s="517"/>
      <c r="FE101" s="517"/>
      <c r="FF101" s="517"/>
      <c r="FG101" s="517"/>
      <c r="FH101" s="517"/>
      <c r="FI101" s="517"/>
      <c r="FJ101" s="517"/>
      <c r="FK101" s="517"/>
      <c r="FL101" s="517"/>
      <c r="FM101" s="517"/>
      <c r="FN101" s="517"/>
      <c r="FO101" s="517"/>
      <c r="FP101" s="517"/>
      <c r="FQ101" s="517"/>
      <c r="FR101" s="517"/>
      <c r="FS101" s="517"/>
      <c r="FT101" s="517"/>
      <c r="FU101" s="517"/>
      <c r="FV101" s="517"/>
      <c r="FW101" s="517"/>
      <c r="FX101" s="517"/>
      <c r="FY101" s="517"/>
      <c r="FZ101" s="517"/>
      <c r="GA101" s="517"/>
      <c r="GB101" s="517"/>
      <c r="GC101" s="517"/>
      <c r="GD101" s="517"/>
      <c r="GE101" s="517"/>
      <c r="GF101" s="517"/>
      <c r="GG101" s="517"/>
      <c r="GH101" s="517"/>
      <c r="GI101" s="517"/>
      <c r="GJ101" s="517"/>
      <c r="GK101" s="517"/>
      <c r="GL101" s="517"/>
      <c r="GM101" s="517"/>
      <c r="GN101" s="517"/>
      <c r="GO101" s="517"/>
      <c r="GP101" s="517"/>
      <c r="GQ101" s="517"/>
      <c r="GR101" s="517"/>
      <c r="GS101" s="517"/>
      <c r="GT101" s="517"/>
      <c r="GU101" s="517"/>
      <c r="GV101" s="517"/>
      <c r="GW101" s="517"/>
      <c r="GX101" s="517"/>
      <c r="GY101" s="517"/>
      <c r="GZ101" s="517"/>
      <c r="HA101" s="517"/>
      <c r="HB101" s="517"/>
      <c r="HC101" s="517"/>
      <c r="HD101" s="517"/>
      <c r="HE101" s="517"/>
      <c r="HF101" s="517"/>
      <c r="HG101" s="517"/>
      <c r="HH101" s="517"/>
      <c r="HI101" s="517"/>
      <c r="HJ101" s="517"/>
      <c r="HK101" s="517"/>
      <c r="HL101" s="517"/>
      <c r="HM101" s="517"/>
      <c r="HN101" s="517"/>
      <c r="HO101" s="517"/>
      <c r="HP101" s="517"/>
      <c r="HQ101" s="517"/>
      <c r="HR101" s="517"/>
      <c r="HS101" s="517"/>
      <c r="HT101" s="517"/>
      <c r="HU101" s="517"/>
      <c r="HV101" s="517"/>
      <c r="HW101" s="517"/>
      <c r="HX101" s="517"/>
      <c r="HY101" s="517"/>
      <c r="HZ101" s="517"/>
      <c r="IA101" s="517"/>
      <c r="IB101" s="517"/>
      <c r="IC101" s="517"/>
      <c r="ID101" s="517"/>
      <c r="IE101" s="517"/>
      <c r="IF101" s="517"/>
      <c r="IG101" s="517"/>
      <c r="IH101" s="517"/>
      <c r="II101" s="517"/>
      <c r="IJ101" s="517"/>
      <c r="IK101" s="517"/>
      <c r="IL101" s="517"/>
      <c r="IM101" s="517"/>
      <c r="IN101" s="517"/>
      <c r="IO101" s="517"/>
      <c r="IP101" s="517"/>
      <c r="IQ101" s="517"/>
      <c r="IR101" s="517"/>
      <c r="IS101" s="517"/>
      <c r="IT101" s="517"/>
      <c r="IU101" s="517"/>
      <c r="IV101" s="517"/>
    </row>
    <row r="102" spans="1:256" s="47" customFormat="1" ht="16.5" customHeight="1">
      <c r="A102" s="759" t="s">
        <v>687</v>
      </c>
      <c r="B102" s="760"/>
      <c r="C102" s="760"/>
      <c r="D102" s="761"/>
      <c r="E102" s="647">
        <v>496122460</v>
      </c>
      <c r="F102" s="647">
        <f>F7+F12+F36+F64</f>
        <v>483969282</v>
      </c>
      <c r="G102" s="647">
        <f>IF(0=SUM(E102-F102)," ",IF(0&lt;SUM(E102-F102),SUM(E102-F102),IF(0&gt;SUM(E102-F102)," ")))</f>
        <v>12153178</v>
      </c>
      <c r="H102" s="647" t="str">
        <f>IF(0=SUM(E102-F102)," ",IF(0&gt;SUM(E102-F102),-SUM(E102-F102),IF(0&lt;SUM(E102-F102)," ")))</f>
        <v> </v>
      </c>
      <c r="I102" s="648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19"/>
      <c r="AJ102" s="519"/>
      <c r="AK102" s="519"/>
      <c r="AL102" s="519"/>
      <c r="AM102" s="519"/>
      <c r="AN102" s="519"/>
      <c r="AO102" s="519"/>
      <c r="AP102" s="519"/>
      <c r="AQ102" s="519"/>
      <c r="AR102" s="519"/>
      <c r="AS102" s="519"/>
      <c r="AT102" s="519"/>
      <c r="AU102" s="519"/>
      <c r="AV102" s="519"/>
      <c r="AW102" s="519"/>
      <c r="AX102" s="519"/>
      <c r="AY102" s="519"/>
      <c r="AZ102" s="519"/>
      <c r="BA102" s="519"/>
      <c r="BB102" s="519"/>
      <c r="BC102" s="519"/>
      <c r="BD102" s="519"/>
      <c r="BE102" s="519"/>
      <c r="BF102" s="519"/>
      <c r="BG102" s="519"/>
      <c r="BH102" s="519"/>
      <c r="BI102" s="519"/>
      <c r="BJ102" s="519"/>
      <c r="BK102" s="519"/>
      <c r="BL102" s="519"/>
      <c r="BM102" s="519"/>
      <c r="BN102" s="519"/>
      <c r="BO102" s="519"/>
      <c r="BP102" s="519"/>
      <c r="BQ102" s="519"/>
      <c r="BR102" s="519"/>
      <c r="BS102" s="519"/>
      <c r="BT102" s="519"/>
      <c r="BU102" s="519"/>
      <c r="BV102" s="519"/>
      <c r="BW102" s="519"/>
      <c r="BX102" s="519"/>
      <c r="BY102" s="519"/>
      <c r="BZ102" s="519"/>
      <c r="CA102" s="519"/>
      <c r="CB102" s="519"/>
      <c r="CC102" s="519"/>
      <c r="CD102" s="519"/>
      <c r="CE102" s="519"/>
      <c r="CF102" s="519"/>
      <c r="CG102" s="519"/>
      <c r="CH102" s="519"/>
      <c r="CI102" s="519"/>
      <c r="CJ102" s="519"/>
      <c r="CK102" s="519"/>
      <c r="CL102" s="519"/>
      <c r="CM102" s="519"/>
      <c r="CN102" s="519"/>
      <c r="CO102" s="519"/>
      <c r="CP102" s="519"/>
      <c r="CQ102" s="519"/>
      <c r="CR102" s="519"/>
      <c r="CS102" s="519"/>
      <c r="CT102" s="519"/>
      <c r="CU102" s="519"/>
      <c r="CV102" s="519"/>
      <c r="CW102" s="519"/>
      <c r="CX102" s="519"/>
      <c r="CY102" s="519"/>
      <c r="CZ102" s="519"/>
      <c r="DA102" s="519"/>
      <c r="DB102" s="519"/>
      <c r="DC102" s="519"/>
      <c r="DD102" s="519"/>
      <c r="DE102" s="519"/>
      <c r="DF102" s="519"/>
      <c r="DG102" s="519"/>
      <c r="DH102" s="519"/>
      <c r="DI102" s="519"/>
      <c r="DJ102" s="519"/>
      <c r="DK102" s="519"/>
      <c r="DL102" s="519"/>
      <c r="DM102" s="519"/>
      <c r="DN102" s="519"/>
      <c r="DO102" s="519"/>
      <c r="DP102" s="519"/>
      <c r="DQ102" s="519"/>
      <c r="DR102" s="519"/>
      <c r="DS102" s="519"/>
      <c r="DT102" s="519"/>
      <c r="DU102" s="519"/>
      <c r="DV102" s="519"/>
      <c r="DW102" s="519"/>
      <c r="DX102" s="519"/>
      <c r="DY102" s="519"/>
      <c r="DZ102" s="519"/>
      <c r="EA102" s="519"/>
      <c r="EB102" s="519"/>
      <c r="EC102" s="519"/>
      <c r="ED102" s="519"/>
      <c r="EE102" s="519"/>
      <c r="EF102" s="519"/>
      <c r="EG102" s="519"/>
      <c r="EH102" s="519"/>
      <c r="EI102" s="519"/>
      <c r="EJ102" s="519"/>
      <c r="EK102" s="519"/>
      <c r="EL102" s="519"/>
      <c r="EM102" s="519"/>
      <c r="EN102" s="519"/>
      <c r="EO102" s="519"/>
      <c r="EP102" s="519"/>
      <c r="EQ102" s="519"/>
      <c r="ER102" s="519"/>
      <c r="ES102" s="519"/>
      <c r="ET102" s="519"/>
      <c r="EU102" s="519"/>
      <c r="EV102" s="519"/>
      <c r="EW102" s="519"/>
      <c r="EX102" s="519"/>
      <c r="EY102" s="519"/>
      <c r="EZ102" s="519"/>
      <c r="FA102" s="519"/>
      <c r="FB102" s="519"/>
      <c r="FC102" s="519"/>
      <c r="FD102" s="519"/>
      <c r="FE102" s="519"/>
      <c r="FF102" s="519"/>
      <c r="FG102" s="519"/>
      <c r="FH102" s="519"/>
      <c r="FI102" s="519"/>
      <c r="FJ102" s="519"/>
      <c r="FK102" s="519"/>
      <c r="FL102" s="519"/>
      <c r="FM102" s="519"/>
      <c r="FN102" s="519"/>
      <c r="FO102" s="519"/>
      <c r="FP102" s="519"/>
      <c r="FQ102" s="519"/>
      <c r="FR102" s="519"/>
      <c r="FS102" s="519"/>
      <c r="FT102" s="519"/>
      <c r="FU102" s="519"/>
      <c r="FV102" s="519"/>
      <c r="FW102" s="519"/>
      <c r="FX102" s="519"/>
      <c r="FY102" s="519"/>
      <c r="FZ102" s="519"/>
      <c r="GA102" s="519"/>
      <c r="GB102" s="519"/>
      <c r="GC102" s="519"/>
      <c r="GD102" s="519"/>
      <c r="GE102" s="519"/>
      <c r="GF102" s="519"/>
      <c r="GG102" s="519"/>
      <c r="GH102" s="519"/>
      <c r="GI102" s="519"/>
      <c r="GJ102" s="519"/>
      <c r="GK102" s="519"/>
      <c r="GL102" s="519"/>
      <c r="GM102" s="519"/>
      <c r="GN102" s="519"/>
      <c r="GO102" s="519"/>
      <c r="GP102" s="519"/>
      <c r="GQ102" s="519"/>
      <c r="GR102" s="519"/>
      <c r="GS102" s="519"/>
      <c r="GT102" s="519"/>
      <c r="GU102" s="519"/>
      <c r="GV102" s="519"/>
      <c r="GW102" s="519"/>
      <c r="GX102" s="519"/>
      <c r="GY102" s="519"/>
      <c r="GZ102" s="519"/>
      <c r="HA102" s="519"/>
      <c r="HB102" s="519"/>
      <c r="HC102" s="519"/>
      <c r="HD102" s="519"/>
      <c r="HE102" s="519"/>
      <c r="HF102" s="519"/>
      <c r="HG102" s="519"/>
      <c r="HH102" s="519"/>
      <c r="HI102" s="519"/>
      <c r="HJ102" s="519"/>
      <c r="HK102" s="519"/>
      <c r="HL102" s="519"/>
      <c r="HM102" s="519"/>
      <c r="HN102" s="519"/>
      <c r="HO102" s="519"/>
      <c r="HP102" s="519"/>
      <c r="HQ102" s="519"/>
      <c r="HR102" s="519"/>
      <c r="HS102" s="519"/>
      <c r="HT102" s="519"/>
      <c r="HU102" s="519"/>
      <c r="HV102" s="519"/>
      <c r="HW102" s="519"/>
      <c r="HX102" s="519"/>
      <c r="HY102" s="519"/>
      <c r="HZ102" s="519"/>
      <c r="IA102" s="519"/>
      <c r="IB102" s="519"/>
      <c r="IC102" s="519"/>
      <c r="ID102" s="519"/>
      <c r="IE102" s="519"/>
      <c r="IF102" s="519"/>
      <c r="IG102" s="519"/>
      <c r="IH102" s="519"/>
      <c r="II102" s="519"/>
      <c r="IJ102" s="519"/>
      <c r="IK102" s="519"/>
      <c r="IL102" s="519"/>
      <c r="IM102" s="519"/>
      <c r="IN102" s="519"/>
      <c r="IO102" s="519"/>
      <c r="IP102" s="519"/>
      <c r="IQ102" s="519"/>
      <c r="IR102" s="519"/>
      <c r="IS102" s="519"/>
      <c r="IT102" s="519"/>
      <c r="IU102" s="519"/>
      <c r="IV102" s="519"/>
    </row>
    <row r="103" spans="1:9" ht="16.5" customHeight="1">
      <c r="A103" s="649" t="s">
        <v>688</v>
      </c>
      <c r="B103" s="650"/>
      <c r="C103" s="650"/>
      <c r="D103" s="650">
        <v>4300</v>
      </c>
      <c r="E103" s="651">
        <f>E104+E115+E121</f>
        <v>15500000</v>
      </c>
      <c r="F103" s="651">
        <f>F104+F115+F121</f>
        <v>15500000</v>
      </c>
      <c r="G103" s="651" t="str">
        <f t="shared" si="2"/>
        <v> </v>
      </c>
      <c r="H103" s="651"/>
      <c r="I103" s="652"/>
    </row>
    <row r="104" spans="1:9" ht="16.5" customHeight="1">
      <c r="A104" s="633"/>
      <c r="B104" s="634" t="s">
        <v>689</v>
      </c>
      <c r="C104" s="631"/>
      <c r="D104" s="631">
        <v>4310</v>
      </c>
      <c r="E104" s="518">
        <f>SUM(E105:E114)</f>
        <v>10000000</v>
      </c>
      <c r="F104" s="518">
        <f>SUM(F105:F114)</f>
        <v>10000000</v>
      </c>
      <c r="G104" s="518" t="str">
        <f t="shared" si="2"/>
        <v> </v>
      </c>
      <c r="H104" s="518"/>
      <c r="I104" s="637"/>
    </row>
    <row r="105" spans="1:9" ht="16.5" customHeight="1">
      <c r="A105" s="633"/>
      <c r="B105" s="634"/>
      <c r="C105" s="631" t="s">
        <v>690</v>
      </c>
      <c r="D105" s="631">
        <v>4311</v>
      </c>
      <c r="E105" s="518">
        <v>1000000</v>
      </c>
      <c r="F105" s="518">
        <v>1000000</v>
      </c>
      <c r="G105" s="518" t="str">
        <f t="shared" si="2"/>
        <v> </v>
      </c>
      <c r="H105" s="518"/>
      <c r="I105" s="637"/>
    </row>
    <row r="106" spans="1:9" ht="16.5" customHeight="1">
      <c r="A106" s="633"/>
      <c r="B106" s="635"/>
      <c r="C106" s="631" t="s">
        <v>691</v>
      </c>
      <c r="D106" s="631">
        <v>4312</v>
      </c>
      <c r="E106" s="518">
        <v>1000000</v>
      </c>
      <c r="F106" s="518">
        <v>1000000</v>
      </c>
      <c r="G106" s="518" t="str">
        <f t="shared" si="2"/>
        <v> </v>
      </c>
      <c r="H106" s="518" t="str">
        <f>IF(0=SUM(E106-F106)," ",IF(0&gt;SUM(E106-F106),-SUM(E106-F106),IF(0&lt;SUM(E106-F106)," ")))</f>
        <v> </v>
      </c>
      <c r="I106" s="637"/>
    </row>
    <row r="107" spans="1:9" ht="16.5" customHeight="1">
      <c r="A107" s="633"/>
      <c r="B107" s="635"/>
      <c r="C107" s="631" t="s">
        <v>692</v>
      </c>
      <c r="D107" s="631">
        <v>4313</v>
      </c>
      <c r="E107" s="518">
        <v>1000000</v>
      </c>
      <c r="F107" s="518">
        <v>1000000</v>
      </c>
      <c r="G107" s="518" t="str">
        <f t="shared" si="2"/>
        <v> </v>
      </c>
      <c r="H107" s="518"/>
      <c r="I107" s="637"/>
    </row>
    <row r="108" spans="1:9" ht="16.5" customHeight="1">
      <c r="A108" s="633"/>
      <c r="B108" s="635"/>
      <c r="C108" s="631" t="s">
        <v>693</v>
      </c>
      <c r="D108" s="631">
        <v>4314</v>
      </c>
      <c r="E108" s="518">
        <v>1000000</v>
      </c>
      <c r="F108" s="518">
        <v>1000000</v>
      </c>
      <c r="G108" s="518" t="str">
        <f t="shared" si="2"/>
        <v> </v>
      </c>
      <c r="H108" s="518"/>
      <c r="I108" s="637"/>
    </row>
    <row r="109" spans="1:9" ht="16.5" customHeight="1">
      <c r="A109" s="633"/>
      <c r="B109" s="635"/>
      <c r="C109" s="631" t="s">
        <v>694</v>
      </c>
      <c r="D109" s="631">
        <v>4315</v>
      </c>
      <c r="E109" s="518">
        <v>1000000</v>
      </c>
      <c r="F109" s="518">
        <v>1000000</v>
      </c>
      <c r="G109" s="518" t="str">
        <f t="shared" si="2"/>
        <v> </v>
      </c>
      <c r="H109" s="518"/>
      <c r="I109" s="637"/>
    </row>
    <row r="110" spans="1:9" ht="16.5" customHeight="1">
      <c r="A110" s="633"/>
      <c r="B110" s="635"/>
      <c r="C110" s="631" t="s">
        <v>695</v>
      </c>
      <c r="D110" s="631">
        <v>4316</v>
      </c>
      <c r="E110" s="518">
        <v>1000000</v>
      </c>
      <c r="F110" s="518">
        <v>1000000</v>
      </c>
      <c r="G110" s="518" t="str">
        <f>IF(0=SUM(E110-F110)," ",IF(0&lt;SUM(E110-F110),SUM(E110-F110),IF(0&gt;SUM(E110-F110)," ")))</f>
        <v> </v>
      </c>
      <c r="H110" s="518"/>
      <c r="I110" s="637"/>
    </row>
    <row r="111" spans="1:9" ht="16.5" customHeight="1">
      <c r="A111" s="633"/>
      <c r="B111" s="635"/>
      <c r="C111" s="631" t="s">
        <v>696</v>
      </c>
      <c r="D111" s="631">
        <v>4317</v>
      </c>
      <c r="E111" s="518">
        <v>1000000</v>
      </c>
      <c r="F111" s="518">
        <v>1000000</v>
      </c>
      <c r="G111" s="518" t="str">
        <f t="shared" si="2"/>
        <v> </v>
      </c>
      <c r="H111" s="518"/>
      <c r="I111" s="637"/>
    </row>
    <row r="112" spans="1:9" ht="16.5" customHeight="1">
      <c r="A112" s="640"/>
      <c r="B112" s="641"/>
      <c r="C112" s="642" t="s">
        <v>697</v>
      </c>
      <c r="D112" s="642">
        <v>4318</v>
      </c>
      <c r="E112" s="616">
        <v>1000000</v>
      </c>
      <c r="F112" s="616">
        <v>1000000</v>
      </c>
      <c r="G112" s="616" t="str">
        <f t="shared" si="2"/>
        <v> </v>
      </c>
      <c r="H112" s="616"/>
      <c r="I112" s="655"/>
    </row>
    <row r="113" spans="1:9" ht="16.5" customHeight="1">
      <c r="A113" s="633"/>
      <c r="B113" s="635"/>
      <c r="C113" s="629" t="s">
        <v>698</v>
      </c>
      <c r="D113" s="629">
        <v>4319</v>
      </c>
      <c r="E113" s="617">
        <v>1000000</v>
      </c>
      <c r="F113" s="617">
        <v>1000000</v>
      </c>
      <c r="G113" s="617" t="str">
        <f>IF(0=SUM(E113-F113)," ",IF(0&lt;SUM(E113-F113),SUM(E113-F113),IF(0&gt;SUM(E113-F113)," ")))</f>
        <v> </v>
      </c>
      <c r="H113" s="617"/>
      <c r="I113" s="644"/>
    </row>
    <row r="114" spans="1:9" ht="16.5" customHeight="1">
      <c r="A114" s="633"/>
      <c r="B114" s="629"/>
      <c r="C114" s="631" t="s">
        <v>699</v>
      </c>
      <c r="D114" s="631" t="s">
        <v>700</v>
      </c>
      <c r="E114" s="518">
        <v>1000000</v>
      </c>
      <c r="F114" s="518">
        <v>1000000</v>
      </c>
      <c r="G114" s="518" t="str">
        <f t="shared" si="2"/>
        <v> </v>
      </c>
      <c r="H114" s="518"/>
      <c r="I114" s="637"/>
    </row>
    <row r="115" spans="1:9" ht="16.5" customHeight="1">
      <c r="A115" s="633"/>
      <c r="B115" s="631" t="s">
        <v>701</v>
      </c>
      <c r="C115" s="631"/>
      <c r="D115" s="631">
        <v>4320</v>
      </c>
      <c r="E115" s="518">
        <f>SUM(E116:E120)</f>
        <v>5500000</v>
      </c>
      <c r="F115" s="518">
        <f>SUM(F116:F120)</f>
        <v>5500000</v>
      </c>
      <c r="G115" s="518" t="str">
        <f t="shared" si="2"/>
        <v> </v>
      </c>
      <c r="H115" s="518"/>
      <c r="I115" s="637"/>
    </row>
    <row r="116" spans="1:9" ht="16.5" customHeight="1">
      <c r="A116" s="633"/>
      <c r="B116" s="634"/>
      <c r="C116" s="631" t="s">
        <v>702</v>
      </c>
      <c r="D116" s="631">
        <v>4321</v>
      </c>
      <c r="E116" s="518">
        <v>2000000</v>
      </c>
      <c r="F116" s="518">
        <v>2000000</v>
      </c>
      <c r="G116" s="518" t="str">
        <f t="shared" si="2"/>
        <v> </v>
      </c>
      <c r="H116" s="518"/>
      <c r="I116" s="637"/>
    </row>
    <row r="117" spans="1:9" ht="16.5" customHeight="1">
      <c r="A117" s="633"/>
      <c r="B117" s="635"/>
      <c r="C117" s="631" t="s">
        <v>703</v>
      </c>
      <c r="D117" s="631">
        <v>4322</v>
      </c>
      <c r="E117" s="518">
        <v>1500000</v>
      </c>
      <c r="F117" s="518">
        <v>1500000</v>
      </c>
      <c r="G117" s="518" t="str">
        <f t="shared" si="2"/>
        <v> </v>
      </c>
      <c r="H117" s="518"/>
      <c r="I117" s="637"/>
    </row>
    <row r="118" spans="1:9" ht="16.5" customHeight="1">
      <c r="A118" s="633"/>
      <c r="B118" s="635"/>
      <c r="C118" s="631" t="s">
        <v>704</v>
      </c>
      <c r="D118" s="631">
        <v>4323</v>
      </c>
      <c r="E118" s="518">
        <v>1000000</v>
      </c>
      <c r="F118" s="518">
        <v>1000000</v>
      </c>
      <c r="G118" s="518" t="str">
        <f t="shared" si="2"/>
        <v> </v>
      </c>
      <c r="H118" s="518"/>
      <c r="I118" s="637"/>
    </row>
    <row r="119" spans="1:9" ht="16.5" customHeight="1">
      <c r="A119" s="633"/>
      <c r="B119" s="635"/>
      <c r="C119" s="631" t="s">
        <v>699</v>
      </c>
      <c r="D119" s="631">
        <v>4324</v>
      </c>
      <c r="E119" s="518">
        <v>1000000</v>
      </c>
      <c r="F119" s="518">
        <v>1000000</v>
      </c>
      <c r="G119" s="518" t="str">
        <f>IF(0=SUM(E119-F119)," ",IF(0&lt;SUM(E119-F119),SUM(E119-F119),IF(0&gt;SUM(E119-F119)," ")))</f>
        <v> </v>
      </c>
      <c r="H119" s="518" t="str">
        <f aca="true" t="shared" si="4" ref="H119:H124">IF(0=SUM(E119-F119)," ",IF(0&gt;SUM(E119-F119),-SUM(E119-F119),IF(0&lt;SUM(E119-F119)," ")))</f>
        <v> </v>
      </c>
      <c r="I119" s="637"/>
    </row>
    <row r="120" spans="1:9" ht="16.5" customHeight="1">
      <c r="A120" s="633"/>
      <c r="B120" s="635"/>
      <c r="C120" s="629"/>
      <c r="D120" s="629">
        <v>4325</v>
      </c>
      <c r="E120" s="617"/>
      <c r="F120" s="617"/>
      <c r="G120" s="617" t="str">
        <f t="shared" si="2"/>
        <v> </v>
      </c>
      <c r="H120" s="617" t="str">
        <f t="shared" si="4"/>
        <v> </v>
      </c>
      <c r="I120" s="644"/>
    </row>
    <row r="121" spans="1:9" ht="16.5" customHeight="1">
      <c r="A121" s="633"/>
      <c r="B121" s="631" t="s">
        <v>705</v>
      </c>
      <c r="C121" s="631"/>
      <c r="D121" s="631">
        <v>4330</v>
      </c>
      <c r="E121" s="518">
        <f>E122</f>
        <v>0</v>
      </c>
      <c r="F121" s="518"/>
      <c r="G121" s="518" t="str">
        <f t="shared" si="2"/>
        <v> </v>
      </c>
      <c r="H121" s="518" t="str">
        <f t="shared" si="4"/>
        <v> </v>
      </c>
      <c r="I121" s="637"/>
    </row>
    <row r="122" spans="1:9" ht="16.5" customHeight="1">
      <c r="A122" s="653"/>
      <c r="B122" s="642"/>
      <c r="C122" s="654" t="s">
        <v>705</v>
      </c>
      <c r="D122" s="654">
        <v>4331</v>
      </c>
      <c r="E122" s="616"/>
      <c r="F122" s="616"/>
      <c r="G122" s="518" t="str">
        <f t="shared" si="2"/>
        <v> </v>
      </c>
      <c r="H122" s="518" t="str">
        <f t="shared" si="4"/>
        <v> </v>
      </c>
      <c r="I122" s="655"/>
    </row>
    <row r="123" spans="1:256" s="48" customFormat="1" ht="16.5" customHeight="1">
      <c r="A123" s="772" t="s">
        <v>687</v>
      </c>
      <c r="B123" s="773"/>
      <c r="C123" s="773"/>
      <c r="D123" s="774"/>
      <c r="E123" s="656">
        <f>E103</f>
        <v>15500000</v>
      </c>
      <c r="F123" s="656">
        <f>F103</f>
        <v>15500000</v>
      </c>
      <c r="G123" s="656" t="str">
        <f t="shared" si="2"/>
        <v> </v>
      </c>
      <c r="H123" s="656" t="str">
        <f t="shared" si="4"/>
        <v> </v>
      </c>
      <c r="I123" s="657"/>
      <c r="J123" s="520"/>
      <c r="K123" s="520"/>
      <c r="L123" s="520"/>
      <c r="M123" s="520"/>
      <c r="N123" s="520"/>
      <c r="O123" s="520"/>
      <c r="P123" s="520"/>
      <c r="Q123" s="520"/>
      <c r="R123" s="520"/>
      <c r="S123" s="520"/>
      <c r="T123" s="520"/>
      <c r="U123" s="520"/>
      <c r="V123" s="520"/>
      <c r="W123" s="520"/>
      <c r="X123" s="520"/>
      <c r="Y123" s="520"/>
      <c r="Z123" s="520"/>
      <c r="AA123" s="520"/>
      <c r="AB123" s="520"/>
      <c r="AC123" s="520"/>
      <c r="AD123" s="520"/>
      <c r="AE123" s="520"/>
      <c r="AF123" s="520"/>
      <c r="AG123" s="520"/>
      <c r="AH123" s="520"/>
      <c r="AI123" s="520"/>
      <c r="AJ123" s="520"/>
      <c r="AK123" s="520"/>
      <c r="AL123" s="520"/>
      <c r="AM123" s="520"/>
      <c r="AN123" s="520"/>
      <c r="AO123" s="520"/>
      <c r="AP123" s="520"/>
      <c r="AQ123" s="520"/>
      <c r="AR123" s="520"/>
      <c r="AS123" s="520"/>
      <c r="AT123" s="520"/>
      <c r="AU123" s="520"/>
      <c r="AV123" s="520"/>
      <c r="AW123" s="520"/>
      <c r="AX123" s="520"/>
      <c r="AY123" s="520"/>
      <c r="AZ123" s="520"/>
      <c r="BA123" s="520"/>
      <c r="BB123" s="520"/>
      <c r="BC123" s="520"/>
      <c r="BD123" s="520"/>
      <c r="BE123" s="520"/>
      <c r="BF123" s="520"/>
      <c r="BG123" s="520"/>
      <c r="BH123" s="520"/>
      <c r="BI123" s="520"/>
      <c r="BJ123" s="520"/>
      <c r="BK123" s="520"/>
      <c r="BL123" s="520"/>
      <c r="BM123" s="520"/>
      <c r="BN123" s="520"/>
      <c r="BO123" s="520"/>
      <c r="BP123" s="520"/>
      <c r="BQ123" s="520"/>
      <c r="BR123" s="520"/>
      <c r="BS123" s="520"/>
      <c r="BT123" s="520"/>
      <c r="BU123" s="520"/>
      <c r="BV123" s="520"/>
      <c r="BW123" s="520"/>
      <c r="BX123" s="520"/>
      <c r="BY123" s="520"/>
      <c r="BZ123" s="520"/>
      <c r="CA123" s="520"/>
      <c r="CB123" s="520"/>
      <c r="CC123" s="520"/>
      <c r="CD123" s="520"/>
      <c r="CE123" s="520"/>
      <c r="CF123" s="520"/>
      <c r="CG123" s="520"/>
      <c r="CH123" s="520"/>
      <c r="CI123" s="520"/>
      <c r="CJ123" s="520"/>
      <c r="CK123" s="520"/>
      <c r="CL123" s="520"/>
      <c r="CM123" s="520"/>
      <c r="CN123" s="520"/>
      <c r="CO123" s="520"/>
      <c r="CP123" s="520"/>
      <c r="CQ123" s="520"/>
      <c r="CR123" s="520"/>
      <c r="CS123" s="520"/>
      <c r="CT123" s="520"/>
      <c r="CU123" s="520"/>
      <c r="CV123" s="520"/>
      <c r="CW123" s="520"/>
      <c r="CX123" s="520"/>
      <c r="CY123" s="520"/>
      <c r="CZ123" s="520"/>
      <c r="DA123" s="520"/>
      <c r="DB123" s="520"/>
      <c r="DC123" s="520"/>
      <c r="DD123" s="520"/>
      <c r="DE123" s="520"/>
      <c r="DF123" s="520"/>
      <c r="DG123" s="520"/>
      <c r="DH123" s="520"/>
      <c r="DI123" s="520"/>
      <c r="DJ123" s="520"/>
      <c r="DK123" s="520"/>
      <c r="DL123" s="520"/>
      <c r="DM123" s="520"/>
      <c r="DN123" s="520"/>
      <c r="DO123" s="520"/>
      <c r="DP123" s="520"/>
      <c r="DQ123" s="520"/>
      <c r="DR123" s="520"/>
      <c r="DS123" s="520"/>
      <c r="DT123" s="520"/>
      <c r="DU123" s="520"/>
      <c r="DV123" s="520"/>
      <c r="DW123" s="520"/>
      <c r="DX123" s="520"/>
      <c r="DY123" s="520"/>
      <c r="DZ123" s="520"/>
      <c r="EA123" s="520"/>
      <c r="EB123" s="520"/>
      <c r="EC123" s="520"/>
      <c r="ED123" s="520"/>
      <c r="EE123" s="520"/>
      <c r="EF123" s="520"/>
      <c r="EG123" s="520"/>
      <c r="EH123" s="520"/>
      <c r="EI123" s="520"/>
      <c r="EJ123" s="520"/>
      <c r="EK123" s="520"/>
      <c r="EL123" s="520"/>
      <c r="EM123" s="520"/>
      <c r="EN123" s="520"/>
      <c r="EO123" s="520"/>
      <c r="EP123" s="520"/>
      <c r="EQ123" s="520"/>
      <c r="ER123" s="520"/>
      <c r="ES123" s="520"/>
      <c r="ET123" s="520"/>
      <c r="EU123" s="520"/>
      <c r="EV123" s="520"/>
      <c r="EW123" s="520"/>
      <c r="EX123" s="520"/>
      <c r="EY123" s="520"/>
      <c r="EZ123" s="520"/>
      <c r="FA123" s="520"/>
      <c r="FB123" s="520"/>
      <c r="FC123" s="520"/>
      <c r="FD123" s="520"/>
      <c r="FE123" s="520"/>
      <c r="FF123" s="520"/>
      <c r="FG123" s="520"/>
      <c r="FH123" s="520"/>
      <c r="FI123" s="520"/>
      <c r="FJ123" s="520"/>
      <c r="FK123" s="520"/>
      <c r="FL123" s="520"/>
      <c r="FM123" s="520"/>
      <c r="FN123" s="520"/>
      <c r="FO123" s="520"/>
      <c r="FP123" s="520"/>
      <c r="FQ123" s="520"/>
      <c r="FR123" s="520"/>
      <c r="FS123" s="520"/>
      <c r="FT123" s="520"/>
      <c r="FU123" s="520"/>
      <c r="FV123" s="520"/>
      <c r="FW123" s="520"/>
      <c r="FX123" s="520"/>
      <c r="FY123" s="520"/>
      <c r="FZ123" s="520"/>
      <c r="GA123" s="520"/>
      <c r="GB123" s="520"/>
      <c r="GC123" s="520"/>
      <c r="GD123" s="520"/>
      <c r="GE123" s="520"/>
      <c r="GF123" s="520"/>
      <c r="GG123" s="520"/>
      <c r="GH123" s="520"/>
      <c r="GI123" s="520"/>
      <c r="GJ123" s="520"/>
      <c r="GK123" s="520"/>
      <c r="GL123" s="520"/>
      <c r="GM123" s="520"/>
      <c r="GN123" s="520"/>
      <c r="GO123" s="520"/>
      <c r="GP123" s="520"/>
      <c r="GQ123" s="520"/>
      <c r="GR123" s="520"/>
      <c r="GS123" s="520"/>
      <c r="GT123" s="520"/>
      <c r="GU123" s="520"/>
      <c r="GV123" s="520"/>
      <c r="GW123" s="520"/>
      <c r="GX123" s="520"/>
      <c r="GY123" s="520"/>
      <c r="GZ123" s="520"/>
      <c r="HA123" s="520"/>
      <c r="HB123" s="520"/>
      <c r="HC123" s="520"/>
      <c r="HD123" s="520"/>
      <c r="HE123" s="520"/>
      <c r="HF123" s="520"/>
      <c r="HG123" s="520"/>
      <c r="HH123" s="520"/>
      <c r="HI123" s="520"/>
      <c r="HJ123" s="520"/>
      <c r="HK123" s="520"/>
      <c r="HL123" s="520"/>
      <c r="HM123" s="520"/>
      <c r="HN123" s="520"/>
      <c r="HO123" s="520"/>
      <c r="HP123" s="520"/>
      <c r="HQ123" s="520"/>
      <c r="HR123" s="520"/>
      <c r="HS123" s="520"/>
      <c r="HT123" s="520"/>
      <c r="HU123" s="520"/>
      <c r="HV123" s="520"/>
      <c r="HW123" s="520"/>
      <c r="HX123" s="520"/>
      <c r="HY123" s="520"/>
      <c r="HZ123" s="520"/>
      <c r="IA123" s="520"/>
      <c r="IB123" s="520"/>
      <c r="IC123" s="520"/>
      <c r="ID123" s="520"/>
      <c r="IE123" s="520"/>
      <c r="IF123" s="520"/>
      <c r="IG123" s="520"/>
      <c r="IH123" s="520"/>
      <c r="II123" s="520"/>
      <c r="IJ123" s="520"/>
      <c r="IK123" s="520"/>
      <c r="IL123" s="520"/>
      <c r="IM123" s="520"/>
      <c r="IN123" s="520"/>
      <c r="IO123" s="520"/>
      <c r="IP123" s="520"/>
      <c r="IQ123" s="520"/>
      <c r="IR123" s="520"/>
      <c r="IS123" s="520"/>
      <c r="IT123" s="520"/>
      <c r="IU123" s="520"/>
      <c r="IV123" s="520"/>
    </row>
    <row r="124" spans="1:256" s="48" customFormat="1" ht="16.5" customHeight="1">
      <c r="A124" s="772" t="s">
        <v>706</v>
      </c>
      <c r="B124" s="773"/>
      <c r="C124" s="773"/>
      <c r="D124" s="774"/>
      <c r="E124" s="704">
        <f>E102+E123</f>
        <v>511622460</v>
      </c>
      <c r="F124" s="658">
        <f>F102+F123</f>
        <v>499469282</v>
      </c>
      <c r="G124" s="647">
        <f t="shared" si="2"/>
        <v>12153178</v>
      </c>
      <c r="H124" s="647" t="str">
        <f t="shared" si="4"/>
        <v> </v>
      </c>
      <c r="I124" s="659"/>
      <c r="J124" s="520"/>
      <c r="K124" s="520"/>
      <c r="L124" s="520"/>
      <c r="M124" s="520"/>
      <c r="N124" s="520"/>
      <c r="O124" s="520"/>
      <c r="P124" s="520"/>
      <c r="Q124" s="520"/>
      <c r="R124" s="520"/>
      <c r="S124" s="520"/>
      <c r="T124" s="520"/>
      <c r="U124" s="520"/>
      <c r="V124" s="520"/>
      <c r="W124" s="520"/>
      <c r="X124" s="520"/>
      <c r="Y124" s="520"/>
      <c r="Z124" s="520"/>
      <c r="AA124" s="520"/>
      <c r="AB124" s="520"/>
      <c r="AC124" s="520"/>
      <c r="AD124" s="520"/>
      <c r="AE124" s="520"/>
      <c r="AF124" s="520"/>
      <c r="AG124" s="520"/>
      <c r="AH124" s="520"/>
      <c r="AI124" s="520"/>
      <c r="AJ124" s="520"/>
      <c r="AK124" s="520"/>
      <c r="AL124" s="520"/>
      <c r="AM124" s="520"/>
      <c r="AN124" s="520"/>
      <c r="AO124" s="520"/>
      <c r="AP124" s="520"/>
      <c r="AQ124" s="520"/>
      <c r="AR124" s="520"/>
      <c r="AS124" s="520"/>
      <c r="AT124" s="520"/>
      <c r="AU124" s="520"/>
      <c r="AV124" s="520"/>
      <c r="AW124" s="520"/>
      <c r="AX124" s="520"/>
      <c r="AY124" s="520"/>
      <c r="AZ124" s="520"/>
      <c r="BA124" s="520"/>
      <c r="BB124" s="520"/>
      <c r="BC124" s="520"/>
      <c r="BD124" s="520"/>
      <c r="BE124" s="520"/>
      <c r="BF124" s="520"/>
      <c r="BG124" s="520"/>
      <c r="BH124" s="520"/>
      <c r="BI124" s="520"/>
      <c r="BJ124" s="520"/>
      <c r="BK124" s="520"/>
      <c r="BL124" s="520"/>
      <c r="BM124" s="520"/>
      <c r="BN124" s="520"/>
      <c r="BO124" s="520"/>
      <c r="BP124" s="520"/>
      <c r="BQ124" s="520"/>
      <c r="BR124" s="520"/>
      <c r="BS124" s="520"/>
      <c r="BT124" s="520"/>
      <c r="BU124" s="520"/>
      <c r="BV124" s="520"/>
      <c r="BW124" s="520"/>
      <c r="BX124" s="520"/>
      <c r="BY124" s="520"/>
      <c r="BZ124" s="520"/>
      <c r="CA124" s="520"/>
      <c r="CB124" s="520"/>
      <c r="CC124" s="520"/>
      <c r="CD124" s="520"/>
      <c r="CE124" s="520"/>
      <c r="CF124" s="520"/>
      <c r="CG124" s="520"/>
      <c r="CH124" s="520"/>
      <c r="CI124" s="520"/>
      <c r="CJ124" s="520"/>
      <c r="CK124" s="520"/>
      <c r="CL124" s="520"/>
      <c r="CM124" s="520"/>
      <c r="CN124" s="520"/>
      <c r="CO124" s="520"/>
      <c r="CP124" s="520"/>
      <c r="CQ124" s="520"/>
      <c r="CR124" s="520"/>
      <c r="CS124" s="520"/>
      <c r="CT124" s="520"/>
      <c r="CU124" s="520"/>
      <c r="CV124" s="520"/>
      <c r="CW124" s="520"/>
      <c r="CX124" s="520"/>
      <c r="CY124" s="520"/>
      <c r="CZ124" s="520"/>
      <c r="DA124" s="520"/>
      <c r="DB124" s="520"/>
      <c r="DC124" s="520"/>
      <c r="DD124" s="520"/>
      <c r="DE124" s="520"/>
      <c r="DF124" s="520"/>
      <c r="DG124" s="520"/>
      <c r="DH124" s="520"/>
      <c r="DI124" s="520"/>
      <c r="DJ124" s="520"/>
      <c r="DK124" s="520"/>
      <c r="DL124" s="520"/>
      <c r="DM124" s="520"/>
      <c r="DN124" s="520"/>
      <c r="DO124" s="520"/>
      <c r="DP124" s="520"/>
      <c r="DQ124" s="520"/>
      <c r="DR124" s="520"/>
      <c r="DS124" s="520"/>
      <c r="DT124" s="520"/>
      <c r="DU124" s="520"/>
      <c r="DV124" s="520"/>
      <c r="DW124" s="520"/>
      <c r="DX124" s="520"/>
      <c r="DY124" s="520"/>
      <c r="DZ124" s="520"/>
      <c r="EA124" s="520"/>
      <c r="EB124" s="520"/>
      <c r="EC124" s="520"/>
      <c r="ED124" s="520"/>
      <c r="EE124" s="520"/>
      <c r="EF124" s="520"/>
      <c r="EG124" s="520"/>
      <c r="EH124" s="520"/>
      <c r="EI124" s="520"/>
      <c r="EJ124" s="520"/>
      <c r="EK124" s="520"/>
      <c r="EL124" s="520"/>
      <c r="EM124" s="520"/>
      <c r="EN124" s="520"/>
      <c r="EO124" s="520"/>
      <c r="EP124" s="520"/>
      <c r="EQ124" s="520"/>
      <c r="ER124" s="520"/>
      <c r="ES124" s="520"/>
      <c r="ET124" s="520"/>
      <c r="EU124" s="520"/>
      <c r="EV124" s="520"/>
      <c r="EW124" s="520"/>
      <c r="EX124" s="520"/>
      <c r="EY124" s="520"/>
      <c r="EZ124" s="520"/>
      <c r="FA124" s="520"/>
      <c r="FB124" s="520"/>
      <c r="FC124" s="520"/>
      <c r="FD124" s="520"/>
      <c r="FE124" s="520"/>
      <c r="FF124" s="520"/>
      <c r="FG124" s="520"/>
      <c r="FH124" s="520"/>
      <c r="FI124" s="520"/>
      <c r="FJ124" s="520"/>
      <c r="FK124" s="520"/>
      <c r="FL124" s="520"/>
      <c r="FM124" s="520"/>
      <c r="FN124" s="520"/>
      <c r="FO124" s="520"/>
      <c r="FP124" s="520"/>
      <c r="FQ124" s="520"/>
      <c r="FR124" s="520"/>
      <c r="FS124" s="520"/>
      <c r="FT124" s="520"/>
      <c r="FU124" s="520"/>
      <c r="FV124" s="520"/>
      <c r="FW124" s="520"/>
      <c r="FX124" s="520"/>
      <c r="FY124" s="520"/>
      <c r="FZ124" s="520"/>
      <c r="GA124" s="520"/>
      <c r="GB124" s="520"/>
      <c r="GC124" s="520"/>
      <c r="GD124" s="520"/>
      <c r="GE124" s="520"/>
      <c r="GF124" s="520"/>
      <c r="GG124" s="520"/>
      <c r="GH124" s="520"/>
      <c r="GI124" s="520"/>
      <c r="GJ124" s="520"/>
      <c r="GK124" s="520"/>
      <c r="GL124" s="520"/>
      <c r="GM124" s="520"/>
      <c r="GN124" s="520"/>
      <c r="GO124" s="520"/>
      <c r="GP124" s="520"/>
      <c r="GQ124" s="520"/>
      <c r="GR124" s="520"/>
      <c r="GS124" s="520"/>
      <c r="GT124" s="520"/>
      <c r="GU124" s="520"/>
      <c r="GV124" s="520"/>
      <c r="GW124" s="520"/>
      <c r="GX124" s="520"/>
      <c r="GY124" s="520"/>
      <c r="GZ124" s="520"/>
      <c r="HA124" s="520"/>
      <c r="HB124" s="520"/>
      <c r="HC124" s="520"/>
      <c r="HD124" s="520"/>
      <c r="HE124" s="520"/>
      <c r="HF124" s="520"/>
      <c r="HG124" s="520"/>
      <c r="HH124" s="520"/>
      <c r="HI124" s="520"/>
      <c r="HJ124" s="520"/>
      <c r="HK124" s="520"/>
      <c r="HL124" s="520"/>
      <c r="HM124" s="520"/>
      <c r="HN124" s="520"/>
      <c r="HO124" s="520"/>
      <c r="HP124" s="520"/>
      <c r="HQ124" s="520"/>
      <c r="HR124" s="520"/>
      <c r="HS124" s="520"/>
      <c r="HT124" s="520"/>
      <c r="HU124" s="520"/>
      <c r="HV124" s="520"/>
      <c r="HW124" s="520"/>
      <c r="HX124" s="520"/>
      <c r="HY124" s="520"/>
      <c r="HZ124" s="520"/>
      <c r="IA124" s="520"/>
      <c r="IB124" s="520"/>
      <c r="IC124" s="520"/>
      <c r="ID124" s="520"/>
      <c r="IE124" s="520"/>
      <c r="IF124" s="520"/>
      <c r="IG124" s="520"/>
      <c r="IH124" s="520"/>
      <c r="II124" s="520"/>
      <c r="IJ124" s="520"/>
      <c r="IK124" s="520"/>
      <c r="IL124" s="520"/>
      <c r="IM124" s="520"/>
      <c r="IN124" s="520"/>
      <c r="IO124" s="520"/>
      <c r="IP124" s="520"/>
      <c r="IQ124" s="520"/>
      <c r="IR124" s="520"/>
      <c r="IS124" s="520"/>
      <c r="IT124" s="520"/>
      <c r="IU124" s="520"/>
      <c r="IV124" s="520"/>
    </row>
    <row r="125" spans="1:9" ht="30" customHeight="1">
      <c r="A125" s="660"/>
      <c r="B125" s="660"/>
      <c r="C125" s="660"/>
      <c r="D125" s="660"/>
      <c r="E125" s="661"/>
      <c r="F125" s="662">
        <v>9100</v>
      </c>
      <c r="G125" s="661"/>
      <c r="H125" s="661"/>
      <c r="I125" s="663"/>
    </row>
    <row r="126" spans="1:9" ht="30" customHeight="1">
      <c r="A126" s="660"/>
      <c r="B126" s="660"/>
      <c r="C126" s="660"/>
      <c r="D126" s="660"/>
      <c r="E126" s="661" t="s">
        <v>1136</v>
      </c>
      <c r="F126" s="661"/>
      <c r="G126" s="661"/>
      <c r="H126" s="661"/>
      <c r="I126" s="663"/>
    </row>
    <row r="127" spans="1:256" s="36" customFormat="1" ht="30" customHeight="1">
      <c r="A127" s="522"/>
      <c r="B127" s="522"/>
      <c r="C127" s="523"/>
      <c r="D127" s="524">
        <v>2013</v>
      </c>
      <c r="E127" s="525" t="s">
        <v>707</v>
      </c>
      <c r="F127" s="524"/>
      <c r="G127" s="525" t="s">
        <v>757</v>
      </c>
      <c r="H127" s="524">
        <v>22</v>
      </c>
      <c r="I127" s="525" t="s">
        <v>708</v>
      </c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7"/>
      <c r="AD127" s="517"/>
      <c r="AE127" s="517"/>
      <c r="AF127" s="517"/>
      <c r="AG127" s="517"/>
      <c r="AH127" s="517"/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517"/>
      <c r="AT127" s="517"/>
      <c r="AU127" s="517"/>
      <c r="AV127" s="517"/>
      <c r="AW127" s="517"/>
      <c r="AX127" s="517"/>
      <c r="AY127" s="517"/>
      <c r="AZ127" s="517"/>
      <c r="BA127" s="517"/>
      <c r="BB127" s="517"/>
      <c r="BC127" s="517"/>
      <c r="BD127" s="517"/>
      <c r="BE127" s="517"/>
      <c r="BF127" s="517"/>
      <c r="BG127" s="517"/>
      <c r="BH127" s="517"/>
      <c r="BI127" s="517"/>
      <c r="BJ127" s="517"/>
      <c r="BK127" s="517"/>
      <c r="BL127" s="517"/>
      <c r="BM127" s="517"/>
      <c r="BN127" s="517"/>
      <c r="BO127" s="517"/>
      <c r="BP127" s="517"/>
      <c r="BQ127" s="517"/>
      <c r="BR127" s="517"/>
      <c r="BS127" s="517"/>
      <c r="BT127" s="517"/>
      <c r="BU127" s="517"/>
      <c r="BV127" s="517"/>
      <c r="BW127" s="517"/>
      <c r="BX127" s="517"/>
      <c r="BY127" s="517"/>
      <c r="BZ127" s="517"/>
      <c r="CA127" s="517"/>
      <c r="CB127" s="517"/>
      <c r="CC127" s="517"/>
      <c r="CD127" s="517"/>
      <c r="CE127" s="517"/>
      <c r="CF127" s="517"/>
      <c r="CG127" s="517"/>
      <c r="CH127" s="517"/>
      <c r="CI127" s="517"/>
      <c r="CJ127" s="517"/>
      <c r="CK127" s="517"/>
      <c r="CL127" s="517"/>
      <c r="CM127" s="517"/>
      <c r="CN127" s="517"/>
      <c r="CO127" s="517"/>
      <c r="CP127" s="517"/>
      <c r="CQ127" s="517"/>
      <c r="CR127" s="517"/>
      <c r="CS127" s="517"/>
      <c r="CT127" s="517"/>
      <c r="CU127" s="517"/>
      <c r="CV127" s="517"/>
      <c r="CW127" s="517"/>
      <c r="CX127" s="517"/>
      <c r="CY127" s="517"/>
      <c r="CZ127" s="517"/>
      <c r="DA127" s="517"/>
      <c r="DB127" s="517"/>
      <c r="DC127" s="517"/>
      <c r="DD127" s="517"/>
      <c r="DE127" s="517"/>
      <c r="DF127" s="517"/>
      <c r="DG127" s="517"/>
      <c r="DH127" s="517"/>
      <c r="DI127" s="517"/>
      <c r="DJ127" s="517"/>
      <c r="DK127" s="517"/>
      <c r="DL127" s="517"/>
      <c r="DM127" s="517"/>
      <c r="DN127" s="517"/>
      <c r="DO127" s="517"/>
      <c r="DP127" s="517"/>
      <c r="DQ127" s="517"/>
      <c r="DR127" s="517"/>
      <c r="DS127" s="517"/>
      <c r="DT127" s="517"/>
      <c r="DU127" s="517"/>
      <c r="DV127" s="517"/>
      <c r="DW127" s="517"/>
      <c r="DX127" s="517"/>
      <c r="DY127" s="517"/>
      <c r="DZ127" s="517"/>
      <c r="EA127" s="517"/>
      <c r="EB127" s="517"/>
      <c r="EC127" s="517"/>
      <c r="ED127" s="517"/>
      <c r="EE127" s="517"/>
      <c r="EF127" s="517"/>
      <c r="EG127" s="517"/>
      <c r="EH127" s="517"/>
      <c r="EI127" s="517"/>
      <c r="EJ127" s="517"/>
      <c r="EK127" s="517"/>
      <c r="EL127" s="517"/>
      <c r="EM127" s="517"/>
      <c r="EN127" s="517"/>
      <c r="EO127" s="517"/>
      <c r="EP127" s="517"/>
      <c r="EQ127" s="517"/>
      <c r="ER127" s="517"/>
      <c r="ES127" s="517"/>
      <c r="ET127" s="517"/>
      <c r="EU127" s="517"/>
      <c r="EV127" s="517"/>
      <c r="EW127" s="517"/>
      <c r="EX127" s="517"/>
      <c r="EY127" s="517"/>
      <c r="EZ127" s="517"/>
      <c r="FA127" s="517"/>
      <c r="FB127" s="517"/>
      <c r="FC127" s="517"/>
      <c r="FD127" s="517"/>
      <c r="FE127" s="517"/>
      <c r="FF127" s="517"/>
      <c r="FG127" s="517"/>
      <c r="FH127" s="517"/>
      <c r="FI127" s="517"/>
      <c r="FJ127" s="517"/>
      <c r="FK127" s="517"/>
      <c r="FL127" s="517"/>
      <c r="FM127" s="517"/>
      <c r="FN127" s="517"/>
      <c r="FO127" s="517"/>
      <c r="FP127" s="517"/>
      <c r="FQ127" s="517"/>
      <c r="FR127" s="517"/>
      <c r="FS127" s="517"/>
      <c r="FT127" s="517"/>
      <c r="FU127" s="517"/>
      <c r="FV127" s="517"/>
      <c r="FW127" s="517"/>
      <c r="FX127" s="517"/>
      <c r="FY127" s="517"/>
      <c r="FZ127" s="517"/>
      <c r="GA127" s="517"/>
      <c r="GB127" s="517"/>
      <c r="GC127" s="517"/>
      <c r="GD127" s="517"/>
      <c r="GE127" s="517"/>
      <c r="GF127" s="517"/>
      <c r="GG127" s="517"/>
      <c r="GH127" s="517"/>
      <c r="GI127" s="517"/>
      <c r="GJ127" s="517"/>
      <c r="GK127" s="517"/>
      <c r="GL127" s="517"/>
      <c r="GM127" s="517"/>
      <c r="GN127" s="517"/>
      <c r="GO127" s="517"/>
      <c r="GP127" s="517"/>
      <c r="GQ127" s="517"/>
      <c r="GR127" s="517"/>
      <c r="GS127" s="517"/>
      <c r="GT127" s="517"/>
      <c r="GU127" s="517"/>
      <c r="GV127" s="517"/>
      <c r="GW127" s="517"/>
      <c r="GX127" s="517"/>
      <c r="GY127" s="517"/>
      <c r="GZ127" s="517"/>
      <c r="HA127" s="517"/>
      <c r="HB127" s="517"/>
      <c r="HC127" s="517"/>
      <c r="HD127" s="517"/>
      <c r="HE127" s="517"/>
      <c r="HF127" s="517"/>
      <c r="HG127" s="517"/>
      <c r="HH127" s="517"/>
      <c r="HI127" s="517"/>
      <c r="HJ127" s="517"/>
      <c r="HK127" s="517"/>
      <c r="HL127" s="517"/>
      <c r="HM127" s="517"/>
      <c r="HN127" s="517"/>
      <c r="HO127" s="517"/>
      <c r="HP127" s="517"/>
      <c r="HQ127" s="517"/>
      <c r="HR127" s="517"/>
      <c r="HS127" s="517"/>
      <c r="HT127" s="517"/>
      <c r="HU127" s="517"/>
      <c r="HV127" s="517"/>
      <c r="HW127" s="517"/>
      <c r="HX127" s="517"/>
      <c r="HY127" s="517"/>
      <c r="HZ127" s="517"/>
      <c r="IA127" s="517"/>
      <c r="IB127" s="517"/>
      <c r="IC127" s="517"/>
      <c r="ID127" s="517"/>
      <c r="IE127" s="517"/>
      <c r="IF127" s="517"/>
      <c r="IG127" s="517"/>
      <c r="IH127" s="517"/>
      <c r="II127" s="517"/>
      <c r="IJ127" s="517"/>
      <c r="IK127" s="517"/>
      <c r="IL127" s="517"/>
      <c r="IM127" s="517"/>
      <c r="IN127" s="517"/>
      <c r="IO127" s="517"/>
      <c r="IP127" s="517"/>
      <c r="IQ127" s="517"/>
      <c r="IR127" s="517"/>
      <c r="IS127" s="517"/>
      <c r="IT127" s="517"/>
      <c r="IU127" s="517"/>
      <c r="IV127" s="517"/>
    </row>
    <row r="128" spans="1:256" s="36" customFormat="1" ht="30" customHeight="1">
      <c r="A128" s="522"/>
      <c r="B128" s="522"/>
      <c r="C128" s="523"/>
      <c r="D128" s="523"/>
      <c r="E128" s="525"/>
      <c r="F128" s="524"/>
      <c r="G128" s="525"/>
      <c r="H128" s="524"/>
      <c r="I128" s="525"/>
      <c r="J128" s="517"/>
      <c r="K128" s="517"/>
      <c r="L128" s="517"/>
      <c r="M128" s="517"/>
      <c r="N128" s="517"/>
      <c r="O128" s="517"/>
      <c r="P128" s="517"/>
      <c r="Q128" s="517"/>
      <c r="R128" s="517"/>
      <c r="S128" s="517"/>
      <c r="T128" s="517"/>
      <c r="U128" s="517"/>
      <c r="V128" s="517"/>
      <c r="W128" s="517"/>
      <c r="X128" s="517"/>
      <c r="Y128" s="517"/>
      <c r="Z128" s="517"/>
      <c r="AA128" s="517"/>
      <c r="AB128" s="517"/>
      <c r="AC128" s="517"/>
      <c r="AD128" s="517"/>
      <c r="AE128" s="517"/>
      <c r="AF128" s="517"/>
      <c r="AG128" s="517"/>
      <c r="AH128" s="517"/>
      <c r="AI128" s="517"/>
      <c r="AJ128" s="517"/>
      <c r="AK128" s="517"/>
      <c r="AL128" s="517"/>
      <c r="AM128" s="517"/>
      <c r="AN128" s="517"/>
      <c r="AO128" s="517"/>
      <c r="AP128" s="517"/>
      <c r="AQ128" s="517"/>
      <c r="AR128" s="517"/>
      <c r="AS128" s="517"/>
      <c r="AT128" s="517"/>
      <c r="AU128" s="517"/>
      <c r="AV128" s="517"/>
      <c r="AW128" s="517"/>
      <c r="AX128" s="517"/>
      <c r="AY128" s="517"/>
      <c r="AZ128" s="517"/>
      <c r="BA128" s="517"/>
      <c r="BB128" s="517"/>
      <c r="BC128" s="517"/>
      <c r="BD128" s="517"/>
      <c r="BE128" s="517"/>
      <c r="BF128" s="517"/>
      <c r="BG128" s="517"/>
      <c r="BH128" s="517"/>
      <c r="BI128" s="517"/>
      <c r="BJ128" s="517"/>
      <c r="BK128" s="517"/>
      <c r="BL128" s="517"/>
      <c r="BM128" s="517"/>
      <c r="BN128" s="517"/>
      <c r="BO128" s="517"/>
      <c r="BP128" s="517"/>
      <c r="BQ128" s="517"/>
      <c r="BR128" s="517"/>
      <c r="BS128" s="517"/>
      <c r="BT128" s="517"/>
      <c r="BU128" s="517"/>
      <c r="BV128" s="517"/>
      <c r="BW128" s="517"/>
      <c r="BX128" s="517"/>
      <c r="BY128" s="517"/>
      <c r="BZ128" s="517"/>
      <c r="CA128" s="517"/>
      <c r="CB128" s="517"/>
      <c r="CC128" s="517"/>
      <c r="CD128" s="517"/>
      <c r="CE128" s="517"/>
      <c r="CF128" s="517"/>
      <c r="CG128" s="517"/>
      <c r="CH128" s="517"/>
      <c r="CI128" s="517"/>
      <c r="CJ128" s="517"/>
      <c r="CK128" s="517"/>
      <c r="CL128" s="517"/>
      <c r="CM128" s="517"/>
      <c r="CN128" s="517"/>
      <c r="CO128" s="517"/>
      <c r="CP128" s="517"/>
      <c r="CQ128" s="517"/>
      <c r="CR128" s="517"/>
      <c r="CS128" s="517"/>
      <c r="CT128" s="517"/>
      <c r="CU128" s="517"/>
      <c r="CV128" s="517"/>
      <c r="CW128" s="517"/>
      <c r="CX128" s="517"/>
      <c r="CY128" s="517"/>
      <c r="CZ128" s="517"/>
      <c r="DA128" s="517"/>
      <c r="DB128" s="517"/>
      <c r="DC128" s="517"/>
      <c r="DD128" s="517"/>
      <c r="DE128" s="517"/>
      <c r="DF128" s="517"/>
      <c r="DG128" s="517"/>
      <c r="DH128" s="517"/>
      <c r="DI128" s="517"/>
      <c r="DJ128" s="517"/>
      <c r="DK128" s="517"/>
      <c r="DL128" s="517"/>
      <c r="DM128" s="517"/>
      <c r="DN128" s="517"/>
      <c r="DO128" s="517"/>
      <c r="DP128" s="517"/>
      <c r="DQ128" s="517"/>
      <c r="DR128" s="517"/>
      <c r="DS128" s="517"/>
      <c r="DT128" s="517"/>
      <c r="DU128" s="517"/>
      <c r="DV128" s="517"/>
      <c r="DW128" s="517"/>
      <c r="DX128" s="517"/>
      <c r="DY128" s="517"/>
      <c r="DZ128" s="517"/>
      <c r="EA128" s="517"/>
      <c r="EB128" s="517"/>
      <c r="EC128" s="517"/>
      <c r="ED128" s="517"/>
      <c r="EE128" s="517"/>
      <c r="EF128" s="517"/>
      <c r="EG128" s="517"/>
      <c r="EH128" s="517"/>
      <c r="EI128" s="517"/>
      <c r="EJ128" s="517"/>
      <c r="EK128" s="517"/>
      <c r="EL128" s="517"/>
      <c r="EM128" s="517"/>
      <c r="EN128" s="517"/>
      <c r="EO128" s="517"/>
      <c r="EP128" s="517"/>
      <c r="EQ128" s="517"/>
      <c r="ER128" s="517"/>
      <c r="ES128" s="517"/>
      <c r="ET128" s="517"/>
      <c r="EU128" s="517"/>
      <c r="EV128" s="517"/>
      <c r="EW128" s="517"/>
      <c r="EX128" s="517"/>
      <c r="EY128" s="517"/>
      <c r="EZ128" s="517"/>
      <c r="FA128" s="517"/>
      <c r="FB128" s="517"/>
      <c r="FC128" s="517"/>
      <c r="FD128" s="517"/>
      <c r="FE128" s="517"/>
      <c r="FF128" s="517"/>
      <c r="FG128" s="517"/>
      <c r="FH128" s="517"/>
      <c r="FI128" s="517"/>
      <c r="FJ128" s="517"/>
      <c r="FK128" s="517"/>
      <c r="FL128" s="517"/>
      <c r="FM128" s="517"/>
      <c r="FN128" s="517"/>
      <c r="FO128" s="517"/>
      <c r="FP128" s="517"/>
      <c r="FQ128" s="517"/>
      <c r="FR128" s="517"/>
      <c r="FS128" s="517"/>
      <c r="FT128" s="517"/>
      <c r="FU128" s="517"/>
      <c r="FV128" s="517"/>
      <c r="FW128" s="517"/>
      <c r="FX128" s="517"/>
      <c r="FY128" s="517"/>
      <c r="FZ128" s="517"/>
      <c r="GA128" s="517"/>
      <c r="GB128" s="517"/>
      <c r="GC128" s="517"/>
      <c r="GD128" s="517"/>
      <c r="GE128" s="517"/>
      <c r="GF128" s="517"/>
      <c r="GG128" s="517"/>
      <c r="GH128" s="517"/>
      <c r="GI128" s="517"/>
      <c r="GJ128" s="517"/>
      <c r="GK128" s="517"/>
      <c r="GL128" s="517"/>
      <c r="GM128" s="517"/>
      <c r="GN128" s="517"/>
      <c r="GO128" s="517"/>
      <c r="GP128" s="517"/>
      <c r="GQ128" s="517"/>
      <c r="GR128" s="517"/>
      <c r="GS128" s="517"/>
      <c r="GT128" s="517"/>
      <c r="GU128" s="517"/>
      <c r="GV128" s="517"/>
      <c r="GW128" s="517"/>
      <c r="GX128" s="517"/>
      <c r="GY128" s="517"/>
      <c r="GZ128" s="517"/>
      <c r="HA128" s="517"/>
      <c r="HB128" s="517"/>
      <c r="HC128" s="517"/>
      <c r="HD128" s="517"/>
      <c r="HE128" s="517"/>
      <c r="HF128" s="517"/>
      <c r="HG128" s="517"/>
      <c r="HH128" s="517"/>
      <c r="HI128" s="517"/>
      <c r="HJ128" s="517"/>
      <c r="HK128" s="517"/>
      <c r="HL128" s="517"/>
      <c r="HM128" s="517"/>
      <c r="HN128" s="517"/>
      <c r="HO128" s="517"/>
      <c r="HP128" s="517"/>
      <c r="HQ128" s="517"/>
      <c r="HR128" s="517"/>
      <c r="HS128" s="517"/>
      <c r="HT128" s="517"/>
      <c r="HU128" s="517"/>
      <c r="HV128" s="517"/>
      <c r="HW128" s="517"/>
      <c r="HX128" s="517"/>
      <c r="HY128" s="517"/>
      <c r="HZ128" s="517"/>
      <c r="IA128" s="517"/>
      <c r="IB128" s="517"/>
      <c r="IC128" s="517"/>
      <c r="ID128" s="517"/>
      <c r="IE128" s="517"/>
      <c r="IF128" s="517"/>
      <c r="IG128" s="517"/>
      <c r="IH128" s="517"/>
      <c r="II128" s="517"/>
      <c r="IJ128" s="517"/>
      <c r="IK128" s="517"/>
      <c r="IL128" s="517"/>
      <c r="IM128" s="517"/>
      <c r="IN128" s="517"/>
      <c r="IO128" s="517"/>
      <c r="IP128" s="517"/>
      <c r="IQ128" s="517"/>
      <c r="IR128" s="517"/>
      <c r="IS128" s="517"/>
      <c r="IT128" s="517"/>
      <c r="IU128" s="517"/>
      <c r="IV128" s="517"/>
    </row>
    <row r="129" spans="1:256" s="36" customFormat="1" ht="30" customHeight="1">
      <c r="A129" s="522"/>
      <c r="B129" s="522"/>
      <c r="C129" s="522"/>
      <c r="D129" s="522"/>
      <c r="E129" s="523" t="s">
        <v>709</v>
      </c>
      <c r="F129" s="775" t="s">
        <v>710</v>
      </c>
      <c r="G129" s="775"/>
      <c r="H129" s="775"/>
      <c r="I129" s="526" t="s">
        <v>711</v>
      </c>
      <c r="J129" s="517"/>
      <c r="K129" s="517"/>
      <c r="L129" s="517"/>
      <c r="M129" s="517"/>
      <c r="N129" s="517"/>
      <c r="O129" s="517"/>
      <c r="P129" s="517"/>
      <c r="Q129" s="517"/>
      <c r="R129" s="517"/>
      <c r="S129" s="517"/>
      <c r="T129" s="517"/>
      <c r="U129" s="517"/>
      <c r="V129" s="517"/>
      <c r="W129" s="517"/>
      <c r="X129" s="517"/>
      <c r="Y129" s="517"/>
      <c r="Z129" s="517"/>
      <c r="AA129" s="517"/>
      <c r="AB129" s="517"/>
      <c r="AC129" s="517"/>
      <c r="AD129" s="517"/>
      <c r="AE129" s="517"/>
      <c r="AF129" s="517"/>
      <c r="AG129" s="517"/>
      <c r="AH129" s="517"/>
      <c r="AI129" s="517"/>
      <c r="AJ129" s="517"/>
      <c r="AK129" s="517"/>
      <c r="AL129" s="517"/>
      <c r="AM129" s="517"/>
      <c r="AN129" s="517"/>
      <c r="AO129" s="517"/>
      <c r="AP129" s="517"/>
      <c r="AQ129" s="517"/>
      <c r="AR129" s="517"/>
      <c r="AS129" s="517"/>
      <c r="AT129" s="517"/>
      <c r="AU129" s="517"/>
      <c r="AV129" s="517"/>
      <c r="AW129" s="517"/>
      <c r="AX129" s="517"/>
      <c r="AY129" s="517"/>
      <c r="AZ129" s="517"/>
      <c r="BA129" s="517"/>
      <c r="BB129" s="517"/>
      <c r="BC129" s="517"/>
      <c r="BD129" s="517"/>
      <c r="BE129" s="517"/>
      <c r="BF129" s="517"/>
      <c r="BG129" s="517"/>
      <c r="BH129" s="517"/>
      <c r="BI129" s="517"/>
      <c r="BJ129" s="517"/>
      <c r="BK129" s="517"/>
      <c r="BL129" s="517"/>
      <c r="BM129" s="517"/>
      <c r="BN129" s="517"/>
      <c r="BO129" s="517"/>
      <c r="BP129" s="517"/>
      <c r="BQ129" s="517"/>
      <c r="BR129" s="517"/>
      <c r="BS129" s="517"/>
      <c r="BT129" s="517"/>
      <c r="BU129" s="517"/>
      <c r="BV129" s="517"/>
      <c r="BW129" s="517"/>
      <c r="BX129" s="517"/>
      <c r="BY129" s="517"/>
      <c r="BZ129" s="517"/>
      <c r="CA129" s="517"/>
      <c r="CB129" s="517"/>
      <c r="CC129" s="517"/>
      <c r="CD129" s="517"/>
      <c r="CE129" s="517"/>
      <c r="CF129" s="517"/>
      <c r="CG129" s="517"/>
      <c r="CH129" s="517"/>
      <c r="CI129" s="517"/>
      <c r="CJ129" s="517"/>
      <c r="CK129" s="517"/>
      <c r="CL129" s="517"/>
      <c r="CM129" s="517"/>
      <c r="CN129" s="517"/>
      <c r="CO129" s="517"/>
      <c r="CP129" s="517"/>
      <c r="CQ129" s="517"/>
      <c r="CR129" s="517"/>
      <c r="CS129" s="517"/>
      <c r="CT129" s="517"/>
      <c r="CU129" s="517"/>
      <c r="CV129" s="517"/>
      <c r="CW129" s="517"/>
      <c r="CX129" s="517"/>
      <c r="CY129" s="517"/>
      <c r="CZ129" s="517"/>
      <c r="DA129" s="517"/>
      <c r="DB129" s="517"/>
      <c r="DC129" s="517"/>
      <c r="DD129" s="517"/>
      <c r="DE129" s="517"/>
      <c r="DF129" s="517"/>
      <c r="DG129" s="517"/>
      <c r="DH129" s="517"/>
      <c r="DI129" s="517"/>
      <c r="DJ129" s="517"/>
      <c r="DK129" s="517"/>
      <c r="DL129" s="517"/>
      <c r="DM129" s="517"/>
      <c r="DN129" s="517"/>
      <c r="DO129" s="517"/>
      <c r="DP129" s="517"/>
      <c r="DQ129" s="517"/>
      <c r="DR129" s="517"/>
      <c r="DS129" s="517"/>
      <c r="DT129" s="517"/>
      <c r="DU129" s="517"/>
      <c r="DV129" s="517"/>
      <c r="DW129" s="517"/>
      <c r="DX129" s="517"/>
      <c r="DY129" s="517"/>
      <c r="DZ129" s="517"/>
      <c r="EA129" s="517"/>
      <c r="EB129" s="517"/>
      <c r="EC129" s="517"/>
      <c r="ED129" s="517"/>
      <c r="EE129" s="517"/>
      <c r="EF129" s="517"/>
      <c r="EG129" s="517"/>
      <c r="EH129" s="517"/>
      <c r="EI129" s="517"/>
      <c r="EJ129" s="517"/>
      <c r="EK129" s="517"/>
      <c r="EL129" s="517"/>
      <c r="EM129" s="517"/>
      <c r="EN129" s="517"/>
      <c r="EO129" s="517"/>
      <c r="EP129" s="517"/>
      <c r="EQ129" s="517"/>
      <c r="ER129" s="517"/>
      <c r="ES129" s="517"/>
      <c r="ET129" s="517"/>
      <c r="EU129" s="517"/>
      <c r="EV129" s="517"/>
      <c r="EW129" s="517"/>
      <c r="EX129" s="517"/>
      <c r="EY129" s="517"/>
      <c r="EZ129" s="517"/>
      <c r="FA129" s="517"/>
      <c r="FB129" s="517"/>
      <c r="FC129" s="517"/>
      <c r="FD129" s="517"/>
      <c r="FE129" s="517"/>
      <c r="FF129" s="517"/>
      <c r="FG129" s="517"/>
      <c r="FH129" s="517"/>
      <c r="FI129" s="517"/>
      <c r="FJ129" s="517"/>
      <c r="FK129" s="517"/>
      <c r="FL129" s="517"/>
      <c r="FM129" s="517"/>
      <c r="FN129" s="517"/>
      <c r="FO129" s="517"/>
      <c r="FP129" s="517"/>
      <c r="FQ129" s="517"/>
      <c r="FR129" s="517"/>
      <c r="FS129" s="517"/>
      <c r="FT129" s="517"/>
      <c r="FU129" s="517"/>
      <c r="FV129" s="517"/>
      <c r="FW129" s="517"/>
      <c r="FX129" s="517"/>
      <c r="FY129" s="517"/>
      <c r="FZ129" s="517"/>
      <c r="GA129" s="517"/>
      <c r="GB129" s="517"/>
      <c r="GC129" s="517"/>
      <c r="GD129" s="517"/>
      <c r="GE129" s="517"/>
      <c r="GF129" s="517"/>
      <c r="GG129" s="517"/>
      <c r="GH129" s="517"/>
      <c r="GI129" s="517"/>
      <c r="GJ129" s="517"/>
      <c r="GK129" s="517"/>
      <c r="GL129" s="517"/>
      <c r="GM129" s="517"/>
      <c r="GN129" s="517"/>
      <c r="GO129" s="517"/>
      <c r="GP129" s="517"/>
      <c r="GQ129" s="517"/>
      <c r="GR129" s="517"/>
      <c r="GS129" s="517"/>
      <c r="GT129" s="517"/>
      <c r="GU129" s="517"/>
      <c r="GV129" s="517"/>
      <c r="GW129" s="517"/>
      <c r="GX129" s="517"/>
      <c r="GY129" s="517"/>
      <c r="GZ129" s="517"/>
      <c r="HA129" s="517"/>
      <c r="HB129" s="517"/>
      <c r="HC129" s="517"/>
      <c r="HD129" s="517"/>
      <c r="HE129" s="517"/>
      <c r="HF129" s="517"/>
      <c r="HG129" s="517"/>
      <c r="HH129" s="517"/>
      <c r="HI129" s="517"/>
      <c r="HJ129" s="517"/>
      <c r="HK129" s="517"/>
      <c r="HL129" s="517"/>
      <c r="HM129" s="517"/>
      <c r="HN129" s="517"/>
      <c r="HO129" s="517"/>
      <c r="HP129" s="517"/>
      <c r="HQ129" s="517"/>
      <c r="HR129" s="517"/>
      <c r="HS129" s="517"/>
      <c r="HT129" s="517"/>
      <c r="HU129" s="517"/>
      <c r="HV129" s="517"/>
      <c r="HW129" s="517"/>
      <c r="HX129" s="517"/>
      <c r="HY129" s="517"/>
      <c r="HZ129" s="517"/>
      <c r="IA129" s="517"/>
      <c r="IB129" s="517"/>
      <c r="IC129" s="517"/>
      <c r="ID129" s="517"/>
      <c r="IE129" s="517"/>
      <c r="IF129" s="517"/>
      <c r="IG129" s="517"/>
      <c r="IH129" s="517"/>
      <c r="II129" s="517"/>
      <c r="IJ129" s="517"/>
      <c r="IK129" s="517"/>
      <c r="IL129" s="517"/>
      <c r="IM129" s="517"/>
      <c r="IN129" s="517"/>
      <c r="IO129" s="517"/>
      <c r="IP129" s="517"/>
      <c r="IQ129" s="517"/>
      <c r="IR129" s="517"/>
      <c r="IS129" s="517"/>
      <c r="IT129" s="517"/>
      <c r="IU129" s="517"/>
      <c r="IV129" s="517"/>
    </row>
    <row r="130" ht="12">
      <c r="H130" s="521" t="s">
        <v>759</v>
      </c>
    </row>
  </sheetData>
  <sheetProtection/>
  <mergeCells count="9">
    <mergeCell ref="C2:H3"/>
    <mergeCell ref="I5:I6"/>
    <mergeCell ref="A102:D102"/>
    <mergeCell ref="A123:D123"/>
    <mergeCell ref="A124:D124"/>
    <mergeCell ref="F129:H129"/>
    <mergeCell ref="A5:C5"/>
    <mergeCell ref="E5:E6"/>
    <mergeCell ref="G5:H5"/>
  </mergeCells>
  <printOptions horizontalCentered="1"/>
  <pageMargins left="0.27" right="0.31496062992125984" top="0.65" bottom="0.43" header="0.15748031496062992" footer="0.2362204724409449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3:IV32"/>
  <sheetViews>
    <sheetView showZeros="0" zoomScalePageLayoutView="0" workbookViewId="0" topLeftCell="A1">
      <selection activeCell="D11" sqref="D11"/>
    </sheetView>
  </sheetViews>
  <sheetFormatPr defaultColWidth="8.88671875" defaultRowHeight="21" customHeight="1"/>
  <cols>
    <col min="1" max="1" width="10.4453125" style="489" customWidth="1"/>
    <col min="2" max="2" width="17.5546875" style="489" customWidth="1"/>
    <col min="3" max="3" width="11.99609375" style="489" customWidth="1"/>
    <col min="4" max="4" width="13.3359375" style="489" customWidth="1"/>
    <col min="5" max="5" width="15.21484375" style="489" customWidth="1"/>
    <col min="6" max="6" width="14.21484375" style="489" customWidth="1"/>
    <col min="7" max="7" width="15.77734375" style="489" hidden="1" customWidth="1"/>
    <col min="8" max="8" width="9.77734375" style="508" hidden="1" customWidth="1"/>
    <col min="9" max="20" width="9.3359375" style="489" hidden="1" customWidth="1"/>
    <col min="21" max="21" width="13.10546875" style="489" hidden="1" customWidth="1"/>
    <col min="22" max="16384" width="8.88671875" style="486" customWidth="1"/>
  </cols>
  <sheetData>
    <row r="3" spans="1:21" ht="21" customHeight="1">
      <c r="A3" s="781" t="s">
        <v>750</v>
      </c>
      <c r="B3" s="782"/>
      <c r="C3" s="782"/>
      <c r="D3" s="782"/>
      <c r="E3" s="782"/>
      <c r="F3" s="782"/>
      <c r="G3" s="782"/>
      <c r="H3" s="782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</row>
    <row r="4" spans="1:21" ht="21" customHeight="1">
      <c r="A4" s="483"/>
      <c r="B4" s="782"/>
      <c r="C4" s="782"/>
      <c r="D4" s="782"/>
      <c r="E4" s="782"/>
      <c r="F4" s="782"/>
      <c r="G4" s="484"/>
      <c r="H4" s="484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</row>
    <row r="5" spans="1:8" ht="21" customHeight="1" thickBot="1">
      <c r="A5" s="487"/>
      <c r="B5" s="487"/>
      <c r="C5" s="487"/>
      <c r="D5" s="487"/>
      <c r="E5" s="487"/>
      <c r="F5" s="487" t="s">
        <v>47</v>
      </c>
      <c r="G5" s="487"/>
      <c r="H5" s="488"/>
    </row>
    <row r="6" spans="1:256" s="2" customFormat="1" ht="21" customHeight="1" thickBot="1" thickTop="1">
      <c r="A6" s="667" t="s">
        <v>1055</v>
      </c>
      <c r="B6" s="667" t="s">
        <v>1050</v>
      </c>
      <c r="C6" s="728" t="s">
        <v>1051</v>
      </c>
      <c r="D6" s="728" t="s">
        <v>1052</v>
      </c>
      <c r="E6" s="667" t="s">
        <v>1053</v>
      </c>
      <c r="F6" s="667" t="s">
        <v>1054</v>
      </c>
      <c r="G6" s="490" t="s">
        <v>607</v>
      </c>
      <c r="H6" s="491" t="s">
        <v>608</v>
      </c>
      <c r="I6" s="492" t="s">
        <v>609</v>
      </c>
      <c r="J6" s="492" t="s">
        <v>25</v>
      </c>
      <c r="K6" s="492" t="s">
        <v>26</v>
      </c>
      <c r="L6" s="492" t="s">
        <v>27</v>
      </c>
      <c r="M6" s="492" t="s">
        <v>28</v>
      </c>
      <c r="N6" s="492" t="s">
        <v>29</v>
      </c>
      <c r="O6" s="492" t="s">
        <v>30</v>
      </c>
      <c r="P6" s="492" t="s">
        <v>31</v>
      </c>
      <c r="Q6" s="492" t="s">
        <v>32</v>
      </c>
      <c r="R6" s="492" t="s">
        <v>33</v>
      </c>
      <c r="S6" s="492" t="s">
        <v>34</v>
      </c>
      <c r="T6" s="492" t="s">
        <v>35</v>
      </c>
      <c r="U6" s="493" t="s">
        <v>607</v>
      </c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  <c r="BS6" s="489"/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89"/>
      <c r="DI6" s="489"/>
      <c r="DJ6" s="489"/>
      <c r="DK6" s="489"/>
      <c r="DL6" s="489"/>
      <c r="DM6" s="489"/>
      <c r="DN6" s="489"/>
      <c r="DO6" s="489"/>
      <c r="DP6" s="489"/>
      <c r="DQ6" s="489"/>
      <c r="DR6" s="489"/>
      <c r="DS6" s="489"/>
      <c r="DT6" s="489"/>
      <c r="DU6" s="489"/>
      <c r="DV6" s="489"/>
      <c r="DW6" s="489"/>
      <c r="DX6" s="489"/>
      <c r="DY6" s="489"/>
      <c r="DZ6" s="489"/>
      <c r="EA6" s="489"/>
      <c r="EB6" s="489"/>
      <c r="EC6" s="489"/>
      <c r="ED6" s="489"/>
      <c r="EE6" s="489"/>
      <c r="EF6" s="489"/>
      <c r="EG6" s="489"/>
      <c r="EH6" s="489"/>
      <c r="EI6" s="489"/>
      <c r="EJ6" s="489"/>
      <c r="EK6" s="489"/>
      <c r="EL6" s="489"/>
      <c r="EM6" s="489"/>
      <c r="EN6" s="489"/>
      <c r="EO6" s="489"/>
      <c r="EP6" s="489"/>
      <c r="EQ6" s="489"/>
      <c r="ER6" s="489"/>
      <c r="ES6" s="489"/>
      <c r="ET6" s="489"/>
      <c r="EU6" s="489"/>
      <c r="EV6" s="489"/>
      <c r="EW6" s="489"/>
      <c r="EX6" s="489"/>
      <c r="EY6" s="489"/>
      <c r="EZ6" s="489"/>
      <c r="FA6" s="489"/>
      <c r="FB6" s="489"/>
      <c r="FC6" s="489"/>
      <c r="FD6" s="489"/>
      <c r="FE6" s="489"/>
      <c r="FF6" s="489"/>
      <c r="FG6" s="489"/>
      <c r="FH6" s="489"/>
      <c r="FI6" s="489"/>
      <c r="FJ6" s="489"/>
      <c r="FK6" s="489"/>
      <c r="FL6" s="489"/>
      <c r="FM6" s="489"/>
      <c r="FN6" s="489"/>
      <c r="FO6" s="489"/>
      <c r="FP6" s="489"/>
      <c r="FQ6" s="489"/>
      <c r="FR6" s="489"/>
      <c r="FS6" s="489"/>
      <c r="FT6" s="489"/>
      <c r="FU6" s="489"/>
      <c r="FV6" s="489"/>
      <c r="FW6" s="489"/>
      <c r="FX6" s="489"/>
      <c r="FY6" s="489"/>
      <c r="FZ6" s="489"/>
      <c r="GA6" s="489"/>
      <c r="GB6" s="489"/>
      <c r="GC6" s="489"/>
      <c r="GD6" s="489"/>
      <c r="GE6" s="489"/>
      <c r="GF6" s="489"/>
      <c r="GG6" s="489"/>
      <c r="GH6" s="489"/>
      <c r="GI6" s="489"/>
      <c r="GJ6" s="489"/>
      <c r="GK6" s="489"/>
      <c r="GL6" s="489"/>
      <c r="GM6" s="489"/>
      <c r="GN6" s="489"/>
      <c r="GO6" s="489"/>
      <c r="GP6" s="489"/>
      <c r="GQ6" s="489"/>
      <c r="GR6" s="489"/>
      <c r="GS6" s="489"/>
      <c r="GT6" s="489"/>
      <c r="GU6" s="489"/>
      <c r="GV6" s="489"/>
      <c r="GW6" s="489"/>
      <c r="GX6" s="489"/>
      <c r="GY6" s="489"/>
      <c r="GZ6" s="489"/>
      <c r="HA6" s="489"/>
      <c r="HB6" s="489"/>
      <c r="HC6" s="489"/>
      <c r="HD6" s="489"/>
      <c r="HE6" s="489"/>
      <c r="HF6" s="489"/>
      <c r="HG6" s="489"/>
      <c r="HH6" s="489"/>
      <c r="HI6" s="489"/>
      <c r="HJ6" s="489"/>
      <c r="HK6" s="489"/>
      <c r="HL6" s="489"/>
      <c r="HM6" s="489"/>
      <c r="HN6" s="489"/>
      <c r="HO6" s="489"/>
      <c r="HP6" s="489"/>
      <c r="HQ6" s="489"/>
      <c r="HR6" s="489"/>
      <c r="HS6" s="489"/>
      <c r="HT6" s="489"/>
      <c r="HU6" s="489"/>
      <c r="HV6" s="489"/>
      <c r="HW6" s="489"/>
      <c r="HX6" s="489"/>
      <c r="HY6" s="489"/>
      <c r="HZ6" s="489"/>
      <c r="IA6" s="489"/>
      <c r="IB6" s="489"/>
      <c r="IC6" s="489"/>
      <c r="ID6" s="489"/>
      <c r="IE6" s="489"/>
      <c r="IF6" s="489"/>
      <c r="IG6" s="489"/>
      <c r="IH6" s="489"/>
      <c r="II6" s="489"/>
      <c r="IJ6" s="489"/>
      <c r="IK6" s="489"/>
      <c r="IL6" s="489"/>
      <c r="IM6" s="489"/>
      <c r="IN6" s="489"/>
      <c r="IO6" s="489"/>
      <c r="IP6" s="489"/>
      <c r="IQ6" s="489"/>
      <c r="IR6" s="489"/>
      <c r="IS6" s="489"/>
      <c r="IT6" s="489"/>
      <c r="IU6" s="489"/>
      <c r="IV6" s="489"/>
    </row>
    <row r="7" spans="1:21" ht="21" customHeight="1" thickBot="1" thickTop="1">
      <c r="A7" s="494">
        <v>1</v>
      </c>
      <c r="B7" s="495" t="s">
        <v>194</v>
      </c>
      <c r="C7" s="496">
        <f>E7-F7</f>
        <v>710</v>
      </c>
      <c r="D7" s="497">
        <f>IF(F7&gt;0,IF((E7/F7)=0,"",(E7/F7-1)*100),"")</f>
        <v>4.034090909090904</v>
      </c>
      <c r="E7" s="496">
        <v>18310</v>
      </c>
      <c r="F7" s="496">
        <v>17600</v>
      </c>
      <c r="G7" s="496">
        <f>SUM(I7:T7)</f>
        <v>0</v>
      </c>
      <c r="H7" s="497">
        <f aca="true" t="shared" si="0" ref="H7:H25">IF(E7&gt;0,IF((U7/E7)=0,"",(U7/E7*100)),"")</f>
      </c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</row>
    <row r="8" spans="1:22" ht="21" customHeight="1" thickBot="1" thickTop="1">
      <c r="A8" s="494">
        <v>2</v>
      </c>
      <c r="B8" s="495" t="s">
        <v>195</v>
      </c>
      <c r="C8" s="496">
        <f>E8-F8</f>
        <v>4156</v>
      </c>
      <c r="D8" s="497">
        <f>IF(F8&gt;0,IF((E8/F8)=0,"",(E8/F8-1)*100),"")</f>
        <v>2.169475953582811</v>
      </c>
      <c r="E8" s="496">
        <v>195723</v>
      </c>
      <c r="F8" s="496">
        <v>191567</v>
      </c>
      <c r="G8" s="496"/>
      <c r="H8" s="497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9"/>
    </row>
    <row r="9" spans="1:23" ht="21" customHeight="1" thickBot="1" thickTop="1">
      <c r="A9" s="494">
        <v>3</v>
      </c>
      <c r="B9" s="495" t="s">
        <v>743</v>
      </c>
      <c r="C9" s="496">
        <f aca="true" t="shared" si="1" ref="C9:C25">E9-F9</f>
        <v>1510</v>
      </c>
      <c r="D9" s="497">
        <f aca="true" t="shared" si="2" ref="D9:D25">IF(F9&gt;0,IF((E9/F9)=0,"",(E9/F9-1)*100),"")</f>
        <v>13.754782291856449</v>
      </c>
      <c r="E9" s="496">
        <v>12488</v>
      </c>
      <c r="F9" s="496">
        <v>10978</v>
      </c>
      <c r="G9" s="496">
        <f aca="true" t="shared" si="3" ref="G9:G20">SUM(I9:T9)</f>
        <v>0</v>
      </c>
      <c r="H9" s="497">
        <f t="shared" si="0"/>
      </c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500"/>
      <c r="W9" s="486" t="s">
        <v>758</v>
      </c>
    </row>
    <row r="10" spans="1:21" ht="21" customHeight="1" thickBot="1" thickTop="1">
      <c r="A10" s="494">
        <v>4</v>
      </c>
      <c r="B10" s="495" t="s">
        <v>744</v>
      </c>
      <c r="C10" s="496">
        <f t="shared" si="1"/>
        <v>362</v>
      </c>
      <c r="D10" s="497">
        <f t="shared" si="2"/>
        <v>2.6379071631567497</v>
      </c>
      <c r="E10" s="496">
        <v>14085</v>
      </c>
      <c r="F10" s="496">
        <v>13723</v>
      </c>
      <c r="G10" s="496">
        <f t="shared" si="3"/>
        <v>0</v>
      </c>
      <c r="H10" s="497">
        <f t="shared" si="0"/>
      </c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</row>
    <row r="11" spans="1:21" ht="21" customHeight="1" thickBot="1" thickTop="1">
      <c r="A11" s="494">
        <v>5</v>
      </c>
      <c r="B11" s="495" t="s">
        <v>745</v>
      </c>
      <c r="C11" s="496">
        <f t="shared" si="1"/>
        <v>-450</v>
      </c>
      <c r="D11" s="497">
        <f t="shared" si="2"/>
        <v>-8.985623003194886</v>
      </c>
      <c r="E11" s="496">
        <v>4558</v>
      </c>
      <c r="F11" s="496">
        <v>5008</v>
      </c>
      <c r="G11" s="496">
        <f t="shared" si="3"/>
        <v>0</v>
      </c>
      <c r="H11" s="497">
        <f t="shared" si="0"/>
      </c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</row>
    <row r="12" spans="1:21" ht="21" customHeight="1" thickBot="1" thickTop="1">
      <c r="A12" s="494">
        <v>6</v>
      </c>
      <c r="B12" s="495" t="s">
        <v>746</v>
      </c>
      <c r="C12" s="496">
        <f t="shared" si="1"/>
        <v>180</v>
      </c>
      <c r="D12" s="497">
        <f t="shared" si="2"/>
        <v>17.999999999999993</v>
      </c>
      <c r="E12" s="496">
        <v>1180</v>
      </c>
      <c r="F12" s="496">
        <v>1000</v>
      </c>
      <c r="G12" s="496">
        <f t="shared" si="3"/>
        <v>0</v>
      </c>
      <c r="H12" s="497">
        <f t="shared" si="0"/>
      </c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</row>
    <row r="13" spans="1:21" ht="21" customHeight="1" thickBot="1" thickTop="1">
      <c r="A13" s="494">
        <v>7</v>
      </c>
      <c r="B13" s="495" t="s">
        <v>747</v>
      </c>
      <c r="C13" s="496">
        <f t="shared" si="1"/>
        <v>336</v>
      </c>
      <c r="D13" s="497">
        <f t="shared" si="2"/>
        <v>12.844036697247695</v>
      </c>
      <c r="E13" s="496">
        <v>2952</v>
      </c>
      <c r="F13" s="496">
        <v>2616</v>
      </c>
      <c r="G13" s="496">
        <f t="shared" si="3"/>
        <v>0</v>
      </c>
      <c r="H13" s="497">
        <f t="shared" si="0"/>
      </c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</row>
    <row r="14" spans="1:21" ht="21" customHeight="1" thickBot="1" thickTop="1">
      <c r="A14" s="494">
        <v>8</v>
      </c>
      <c r="B14" s="495" t="s">
        <v>748</v>
      </c>
      <c r="C14" s="496">
        <f t="shared" si="1"/>
        <v>175</v>
      </c>
      <c r="D14" s="497">
        <f t="shared" si="2"/>
        <v>0.6674294431731509</v>
      </c>
      <c r="E14" s="496">
        <v>26395</v>
      </c>
      <c r="F14" s="496">
        <v>26220</v>
      </c>
      <c r="G14" s="496">
        <f t="shared" si="3"/>
        <v>0</v>
      </c>
      <c r="H14" s="497">
        <f t="shared" si="0"/>
      </c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</row>
    <row r="15" spans="1:21" ht="21" customHeight="1" thickBot="1" thickTop="1">
      <c r="A15" s="494">
        <v>9</v>
      </c>
      <c r="B15" s="495" t="s">
        <v>749</v>
      </c>
      <c r="C15" s="496">
        <f t="shared" si="1"/>
        <v>1010</v>
      </c>
      <c r="D15" s="497">
        <f t="shared" si="2"/>
        <v>3.883569808128584</v>
      </c>
      <c r="E15" s="496">
        <v>27017</v>
      </c>
      <c r="F15" s="496">
        <v>26007</v>
      </c>
      <c r="G15" s="496">
        <f t="shared" si="3"/>
        <v>0</v>
      </c>
      <c r="H15" s="497">
        <f t="shared" si="0"/>
      </c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</row>
    <row r="16" spans="1:21" ht="21" customHeight="1" thickBot="1" thickTop="1">
      <c r="A16" s="494">
        <v>10</v>
      </c>
      <c r="B16" s="495" t="s">
        <v>742</v>
      </c>
      <c r="C16" s="496">
        <f t="shared" si="1"/>
        <v>-3800</v>
      </c>
      <c r="D16" s="497">
        <f t="shared" si="2"/>
        <v>-14.87279843444227</v>
      </c>
      <c r="E16" s="496">
        <v>21750</v>
      </c>
      <c r="F16" s="496">
        <v>25550</v>
      </c>
      <c r="G16" s="496">
        <f t="shared" si="3"/>
        <v>0</v>
      </c>
      <c r="H16" s="497">
        <f t="shared" si="0"/>
      </c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</row>
    <row r="17" spans="1:21" ht="21" customHeight="1" thickBot="1" thickTop="1">
      <c r="A17" s="494"/>
      <c r="B17" s="495"/>
      <c r="C17" s="496">
        <f t="shared" si="1"/>
        <v>0</v>
      </c>
      <c r="D17" s="497">
        <f t="shared" si="2"/>
      </c>
      <c r="E17" s="496"/>
      <c r="F17" s="496"/>
      <c r="G17" s="496">
        <f t="shared" si="3"/>
        <v>0</v>
      </c>
      <c r="H17" s="497">
        <f t="shared" si="0"/>
      </c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</row>
    <row r="18" spans="1:21" ht="21" customHeight="1" thickBot="1" thickTop="1">
      <c r="A18" s="494"/>
      <c r="B18" s="495"/>
      <c r="C18" s="496">
        <f>E18-F18</f>
        <v>0</v>
      </c>
      <c r="D18" s="497">
        <f>IF(F18&gt;0,IF((E18/F18)=0,"",(E18/F18-1)*100),"")</f>
      </c>
      <c r="E18" s="496"/>
      <c r="F18" s="496"/>
      <c r="G18" s="496"/>
      <c r="H18" s="497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</row>
    <row r="19" spans="1:21" ht="21" customHeight="1" thickBot="1" thickTop="1">
      <c r="A19" s="494"/>
      <c r="B19" s="495"/>
      <c r="C19" s="496">
        <f>E19-F19</f>
        <v>0</v>
      </c>
      <c r="D19" s="497">
        <f>IF(F19&gt;0,IF((E19/F19)=0,"",(E19/F19-1)*100),"")</f>
      </c>
      <c r="E19" s="496"/>
      <c r="F19" s="496"/>
      <c r="G19" s="496"/>
      <c r="H19" s="497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</row>
    <row r="20" spans="1:21" ht="21" customHeight="1" thickBot="1" thickTop="1">
      <c r="A20" s="494"/>
      <c r="B20" s="495"/>
      <c r="C20" s="496"/>
      <c r="D20" s="497">
        <f t="shared" si="2"/>
      </c>
      <c r="E20" s="496"/>
      <c r="F20" s="496"/>
      <c r="G20" s="496">
        <f t="shared" si="3"/>
        <v>0</v>
      </c>
      <c r="H20" s="497">
        <f t="shared" si="0"/>
      </c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</row>
    <row r="21" spans="1:21" ht="21" customHeight="1" thickBot="1" thickTop="1">
      <c r="A21" s="778" t="s">
        <v>610</v>
      </c>
      <c r="B21" s="778"/>
      <c r="C21" s="668">
        <f t="shared" si="1"/>
        <v>4189</v>
      </c>
      <c r="D21" s="669">
        <f t="shared" si="2"/>
        <v>1.3079629936084913</v>
      </c>
      <c r="E21" s="668">
        <v>324458</v>
      </c>
      <c r="F21" s="668">
        <f>SUM(F7:F20)</f>
        <v>320269</v>
      </c>
      <c r="G21" s="496">
        <f>SUM(G7:G20)</f>
        <v>0</v>
      </c>
      <c r="H21" s="497">
        <f t="shared" si="0"/>
      </c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</row>
    <row r="22" spans="1:21" ht="21" customHeight="1" thickBot="1" thickTop="1">
      <c r="A22" s="494">
        <v>11</v>
      </c>
      <c r="B22" s="495" t="s">
        <v>87</v>
      </c>
      <c r="C22" s="496">
        <f>E22-F22</f>
        <v>0</v>
      </c>
      <c r="D22" s="497">
        <f>IF(F22&gt;0,IF((E22/F22)=0,"",(E22/F22-1)*100),"")</f>
        <v>0</v>
      </c>
      <c r="E22" s="496">
        <v>139200</v>
      </c>
      <c r="F22" s="496">
        <f>'[1]재경'!H6</f>
        <v>139200</v>
      </c>
      <c r="G22" s="496" t="e">
        <f>SUM(I22:T22)</f>
        <v>#REF!</v>
      </c>
      <c r="H22" s="497">
        <f>IF(E22&gt;0,IF((U22/E22)=0,"",(U22/E22*100)),"")</f>
        <v>28.735632183908045</v>
      </c>
      <c r="I22" s="498" t="e">
        <f>'[1]재경'!J7</f>
        <v>#REF!</v>
      </c>
      <c r="J22" s="498" t="e">
        <f>'[1]재경'!K7</f>
        <v>#REF!</v>
      </c>
      <c r="K22" s="498" t="e">
        <f>'[1]재경'!L7</f>
        <v>#REF!</v>
      </c>
      <c r="L22" s="498" t="e">
        <f>'[1]재경'!M7</f>
        <v>#REF!</v>
      </c>
      <c r="M22" s="498" t="e">
        <f>'[1]재경'!N7</f>
        <v>#REF!</v>
      </c>
      <c r="N22" s="498" t="e">
        <f>'[1]재경'!O7</f>
        <v>#REF!</v>
      </c>
      <c r="O22" s="498" t="e">
        <f>'[1]재경'!P7</f>
        <v>#REF!</v>
      </c>
      <c r="P22" s="498"/>
      <c r="Q22" s="498" t="e">
        <f>'[1]재경'!R7</f>
        <v>#REF!</v>
      </c>
      <c r="R22" s="498" t="e">
        <f>'[1]재경'!#REF!</f>
        <v>#REF!</v>
      </c>
      <c r="S22" s="498" t="e">
        <f>'[1]재경'!T7</f>
        <v>#REF!</v>
      </c>
      <c r="T22" s="498" t="e">
        <f>'[1]재경'!U7</f>
        <v>#REF!</v>
      </c>
      <c r="U22" s="498">
        <f>'[1]재경'!H7</f>
        <v>40000</v>
      </c>
    </row>
    <row r="23" spans="1:21" ht="21" customHeight="1" thickBot="1" thickTop="1">
      <c r="A23" s="494">
        <v>12</v>
      </c>
      <c r="B23" s="495" t="s">
        <v>815</v>
      </c>
      <c r="C23" s="496"/>
      <c r="D23" s="497"/>
      <c r="E23" s="496">
        <v>40000</v>
      </c>
      <c r="F23" s="496">
        <v>40000</v>
      </c>
      <c r="G23" s="496"/>
      <c r="H23" s="497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</row>
    <row r="24" spans="1:21" ht="21" customHeight="1" thickBot="1" thickTop="1">
      <c r="A24" s="494">
        <v>13</v>
      </c>
      <c r="B24" s="495" t="s">
        <v>814</v>
      </c>
      <c r="C24" s="496"/>
      <c r="D24" s="497">
        <f t="shared" si="2"/>
      </c>
      <c r="E24" s="496">
        <v>7964</v>
      </c>
      <c r="F24" s="496"/>
      <c r="G24" s="496" t="e">
        <f>SUM(I24:T24)</f>
        <v>#REF!</v>
      </c>
      <c r="H24" s="497">
        <f t="shared" si="0"/>
        <v>2250.125565042692</v>
      </c>
      <c r="I24" s="498">
        <f>'[1]재경'!J8</f>
        <v>0</v>
      </c>
      <c r="J24" s="498">
        <f>'[1]재경'!K8</f>
        <v>0</v>
      </c>
      <c r="K24" s="498">
        <f>'[1]재경'!L8</f>
        <v>0</v>
      </c>
      <c r="L24" s="498">
        <f>'[1]재경'!M8</f>
        <v>0</v>
      </c>
      <c r="M24" s="498">
        <f>'[1]재경'!N8</f>
        <v>0</v>
      </c>
      <c r="N24" s="498">
        <f>'[1]재경'!O8</f>
        <v>0</v>
      </c>
      <c r="O24" s="498">
        <f>'[1]재경'!P8</f>
        <v>0</v>
      </c>
      <c r="P24" s="498"/>
      <c r="Q24" s="498">
        <f>'[1]재경'!R8</f>
        <v>0</v>
      </c>
      <c r="R24" s="498" t="e">
        <f>'[1]재경'!#REF!</f>
        <v>#REF!</v>
      </c>
      <c r="S24" s="498">
        <f>'[1]재경'!T8</f>
        <v>0</v>
      </c>
      <c r="T24" s="498">
        <f>'[1]재경'!U8</f>
        <v>0</v>
      </c>
      <c r="U24" s="498">
        <f>'[1]재경'!H8</f>
        <v>179200</v>
      </c>
    </row>
    <row r="25" spans="1:21" ht="21" customHeight="1" thickBot="1" thickTop="1">
      <c r="A25" s="779" t="s">
        <v>1056</v>
      </c>
      <c r="B25" s="780"/>
      <c r="C25" s="706">
        <f t="shared" si="1"/>
        <v>12153</v>
      </c>
      <c r="D25" s="729">
        <f t="shared" si="2"/>
        <v>2.43318404145203</v>
      </c>
      <c r="E25" s="706">
        <v>511622</v>
      </c>
      <c r="F25" s="706">
        <f>SUM(F21:F24)</f>
        <v>499469</v>
      </c>
      <c r="G25" s="501" t="e">
        <f>G21+G24</f>
        <v>#REF!</v>
      </c>
      <c r="H25" s="502">
        <f t="shared" si="0"/>
        <v>35.02585893491679</v>
      </c>
      <c r="I25" s="503">
        <f aca="true" t="shared" si="4" ref="I25:U25">I21+I24</f>
        <v>0</v>
      </c>
      <c r="J25" s="503">
        <f t="shared" si="4"/>
        <v>0</v>
      </c>
      <c r="K25" s="503">
        <f t="shared" si="4"/>
        <v>0</v>
      </c>
      <c r="L25" s="503">
        <f t="shared" si="4"/>
        <v>0</v>
      </c>
      <c r="M25" s="503">
        <f t="shared" si="4"/>
        <v>0</v>
      </c>
      <c r="N25" s="503">
        <f t="shared" si="4"/>
        <v>0</v>
      </c>
      <c r="O25" s="503">
        <f t="shared" si="4"/>
        <v>0</v>
      </c>
      <c r="P25" s="503">
        <f t="shared" si="4"/>
        <v>0</v>
      </c>
      <c r="Q25" s="503">
        <f t="shared" si="4"/>
        <v>0</v>
      </c>
      <c r="R25" s="503" t="e">
        <f t="shared" si="4"/>
        <v>#REF!</v>
      </c>
      <c r="S25" s="503">
        <f t="shared" si="4"/>
        <v>0</v>
      </c>
      <c r="T25" s="503">
        <f t="shared" si="4"/>
        <v>0</v>
      </c>
      <c r="U25" s="503">
        <f t="shared" si="4"/>
        <v>179200</v>
      </c>
    </row>
    <row r="26" spans="1:21" ht="21" customHeight="1" thickTop="1">
      <c r="A26" s="487"/>
      <c r="B26" s="487"/>
      <c r="C26" s="487"/>
      <c r="D26" s="487"/>
      <c r="E26" s="573"/>
      <c r="F26" s="574"/>
      <c r="G26" s="575">
        <v>277140</v>
      </c>
      <c r="H26" s="504"/>
      <c r="I26" s="576">
        <v>25863224</v>
      </c>
      <c r="J26" s="577">
        <v>21865293</v>
      </c>
      <c r="K26" s="577">
        <v>30251318</v>
      </c>
      <c r="L26" s="577">
        <v>19554809</v>
      </c>
      <c r="M26" s="577">
        <v>20845419</v>
      </c>
      <c r="N26" s="577">
        <v>25379718</v>
      </c>
      <c r="O26" s="577">
        <v>28072839</v>
      </c>
      <c r="P26" s="577">
        <v>61059654</v>
      </c>
      <c r="Q26" s="577">
        <v>21470818</v>
      </c>
      <c r="R26" s="578">
        <v>22777059</v>
      </c>
      <c r="S26" s="577"/>
      <c r="T26" s="577"/>
      <c r="U26" s="577"/>
    </row>
    <row r="27" spans="1:8" ht="21" customHeight="1">
      <c r="A27" s="487"/>
      <c r="B27" s="487"/>
      <c r="C27" s="487"/>
      <c r="D27" s="487"/>
      <c r="E27" s="487"/>
      <c r="F27" s="487"/>
      <c r="G27" s="487"/>
      <c r="H27" s="504"/>
    </row>
    <row r="28" spans="1:8" ht="21" customHeight="1">
      <c r="A28" s="487"/>
      <c r="B28" s="487"/>
      <c r="C28" s="487"/>
      <c r="D28" s="505"/>
      <c r="E28" s="506"/>
      <c r="F28" s="487"/>
      <c r="G28" s="507"/>
      <c r="H28" s="504"/>
    </row>
    <row r="30" spans="3:7" ht="21" customHeight="1">
      <c r="C30" s="509"/>
      <c r="D30" s="510"/>
      <c r="E30" s="509"/>
      <c r="F30" s="509"/>
      <c r="G30" s="509"/>
    </row>
    <row r="31" spans="3:7" ht="21" customHeight="1">
      <c r="C31" s="509"/>
      <c r="D31" s="510"/>
      <c r="E31" s="509"/>
      <c r="F31" s="509"/>
      <c r="G31" s="509"/>
    </row>
    <row r="32" spans="3:7" ht="21" customHeight="1">
      <c r="C32" s="509"/>
      <c r="D32" s="510"/>
      <c r="E32" s="509"/>
      <c r="F32" s="509"/>
      <c r="G32" s="509"/>
    </row>
  </sheetData>
  <sheetProtection/>
  <mergeCells count="4">
    <mergeCell ref="A21:B21"/>
    <mergeCell ref="A25:B25"/>
    <mergeCell ref="A3:H3"/>
    <mergeCell ref="B4:F4"/>
  </mergeCells>
  <printOptions horizontalCentered="1" verticalCentered="1"/>
  <pageMargins left="0.7480314960629921" right="0.7480314960629921" top="0.64" bottom="0.65" header="0.31" footer="0.5118110236220472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99"/>
  </sheetPr>
  <dimension ref="A3:W52"/>
  <sheetViews>
    <sheetView showZeros="0" tabSelected="1" workbookViewId="0" topLeftCell="A1">
      <pane ySplit="5" topLeftCell="A7" activePane="bottomLeft" state="frozen"/>
      <selection pane="topLeft" activeCell="D11" sqref="D11"/>
      <selection pane="bottomLeft" activeCell="D17" sqref="D17"/>
    </sheetView>
  </sheetViews>
  <sheetFormatPr defaultColWidth="8.88671875" defaultRowHeight="18" customHeight="1"/>
  <cols>
    <col min="1" max="1" width="10.99609375" style="6" customWidth="1"/>
    <col min="2" max="2" width="9.88671875" style="6" customWidth="1"/>
    <col min="3" max="3" width="12.88671875" style="6" customWidth="1"/>
    <col min="4" max="4" width="42.10546875" style="41" customWidth="1"/>
    <col min="5" max="5" width="46.5546875" style="42" customWidth="1"/>
    <col min="6" max="6" width="6.77734375" style="44" customWidth="1"/>
    <col min="7" max="7" width="7.21484375" style="44" customWidth="1"/>
    <col min="8" max="8" width="7.3359375" style="44" customWidth="1"/>
    <col min="9" max="9" width="6.10546875" style="3" hidden="1" customWidth="1"/>
    <col min="10" max="10" width="6.6640625" style="3" hidden="1" customWidth="1"/>
    <col min="11" max="21" width="5.10546875" style="3" hidden="1" customWidth="1"/>
    <col min="22" max="22" width="3.88671875" style="5" hidden="1" customWidth="1"/>
    <col min="23" max="23" width="13.6640625" style="6" customWidth="1"/>
    <col min="24" max="16384" width="8.88671875" style="38" customWidth="1"/>
  </cols>
  <sheetData>
    <row r="3" spans="1:23" ht="15.75" customHeight="1">
      <c r="A3" s="51" t="s">
        <v>188</v>
      </c>
      <c r="B3" s="37"/>
      <c r="C3" s="37"/>
      <c r="D3" s="37"/>
      <c r="E3" s="37"/>
      <c r="F3" s="32"/>
      <c r="G3" s="33"/>
      <c r="H3" s="3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21" t="s">
        <v>47</v>
      </c>
    </row>
    <row r="4" spans="1:23" s="23" customFormat="1" ht="13.5" customHeight="1">
      <c r="A4" s="799" t="s">
        <v>48</v>
      </c>
      <c r="B4" s="799"/>
      <c r="C4" s="799"/>
      <c r="D4" s="800" t="s">
        <v>302</v>
      </c>
      <c r="E4" s="799" t="s">
        <v>246</v>
      </c>
      <c r="F4" s="805" t="s">
        <v>7</v>
      </c>
      <c r="G4" s="703" t="s">
        <v>983</v>
      </c>
      <c r="H4" s="676" t="s">
        <v>247</v>
      </c>
      <c r="I4" s="676" t="s">
        <v>248</v>
      </c>
      <c r="J4" s="798" t="s">
        <v>0</v>
      </c>
      <c r="K4" s="798" t="s">
        <v>14</v>
      </c>
      <c r="L4" s="798" t="s">
        <v>15</v>
      </c>
      <c r="M4" s="798" t="s">
        <v>16</v>
      </c>
      <c r="N4" s="798" t="s">
        <v>17</v>
      </c>
      <c r="O4" s="798" t="s">
        <v>18</v>
      </c>
      <c r="P4" s="798" t="s">
        <v>19</v>
      </c>
      <c r="Q4" s="798" t="s">
        <v>20</v>
      </c>
      <c r="R4" s="798" t="s">
        <v>21</v>
      </c>
      <c r="S4" s="798" t="s">
        <v>22</v>
      </c>
      <c r="T4" s="798" t="s">
        <v>23</v>
      </c>
      <c r="U4" s="798" t="s">
        <v>24</v>
      </c>
      <c r="V4" s="798" t="s">
        <v>186</v>
      </c>
      <c r="W4" s="783" t="s">
        <v>181</v>
      </c>
    </row>
    <row r="5" spans="1:23" s="23" customFormat="1" ht="13.5" customHeight="1">
      <c r="A5" s="670" t="s">
        <v>1</v>
      </c>
      <c r="B5" s="670" t="s">
        <v>2</v>
      </c>
      <c r="C5" s="670" t="s">
        <v>3</v>
      </c>
      <c r="D5" s="801"/>
      <c r="E5" s="804"/>
      <c r="F5" s="806"/>
      <c r="G5" s="702" t="s">
        <v>984</v>
      </c>
      <c r="H5" s="678" t="s">
        <v>4</v>
      </c>
      <c r="I5" s="677" t="s">
        <v>5</v>
      </c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83"/>
    </row>
    <row r="6" spans="1:23" ht="18.75" customHeight="1">
      <c r="A6" s="15" t="s">
        <v>52</v>
      </c>
      <c r="B6" s="15" t="s">
        <v>59</v>
      </c>
      <c r="C6" s="15" t="s">
        <v>69</v>
      </c>
      <c r="D6" s="30" t="s">
        <v>196</v>
      </c>
      <c r="E6" s="30" t="s">
        <v>196</v>
      </c>
      <c r="F6" s="2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56">
        <f>SUM(J6:U6)</f>
        <v>0</v>
      </c>
      <c r="W6" s="31"/>
    </row>
    <row r="7" spans="1:23" ht="18.75" customHeight="1">
      <c r="A7" s="15"/>
      <c r="B7" s="15"/>
      <c r="C7" s="15"/>
      <c r="D7" s="11" t="s">
        <v>307</v>
      </c>
      <c r="E7" s="11" t="s">
        <v>197</v>
      </c>
      <c r="F7" s="28">
        <f>G7-H7</f>
        <v>-250</v>
      </c>
      <c r="G7" s="18">
        <v>1750</v>
      </c>
      <c r="H7" s="18">
        <v>2000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56">
        <f>SUM(J7:U7)</f>
        <v>0</v>
      </c>
      <c r="W7" s="31"/>
    </row>
    <row r="8" spans="1:23" ht="18.75" customHeight="1">
      <c r="A8" s="15"/>
      <c r="B8" s="15"/>
      <c r="C8" s="15"/>
      <c r="D8" s="12" t="s">
        <v>306</v>
      </c>
      <c r="E8" s="12" t="s">
        <v>198</v>
      </c>
      <c r="F8" s="28"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6">
        <f>SUM(J8:U8)</f>
        <v>0</v>
      </c>
      <c r="W8" s="31" t="s">
        <v>866</v>
      </c>
    </row>
    <row r="9" spans="1:23" ht="18.75" customHeight="1">
      <c r="A9" s="15"/>
      <c r="B9" s="15"/>
      <c r="C9" s="15"/>
      <c r="D9" s="12" t="s">
        <v>867</v>
      </c>
      <c r="E9" s="12" t="s">
        <v>199</v>
      </c>
      <c r="F9" s="28"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6">
        <f>SUM(J9:U9)</f>
        <v>0</v>
      </c>
      <c r="W9" s="31"/>
    </row>
    <row r="10" spans="1:23" ht="18.75" customHeight="1">
      <c r="A10" s="807" t="s">
        <v>49</v>
      </c>
      <c r="B10" s="787"/>
      <c r="C10" s="787"/>
      <c r="D10" s="787"/>
      <c r="E10" s="787"/>
      <c r="F10" s="19">
        <f>G10-H10</f>
        <v>-250</v>
      </c>
      <c r="G10" s="60">
        <f>SUM(G6:G9)</f>
        <v>1750</v>
      </c>
      <c r="H10" s="60">
        <f aca="true" t="shared" si="0" ref="H10:V10">SUM(H6:H9)</f>
        <v>2000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0">
        <f t="shared" si="0"/>
        <v>0</v>
      </c>
      <c r="P10" s="60">
        <f t="shared" si="0"/>
        <v>0</v>
      </c>
      <c r="Q10" s="60">
        <f t="shared" si="0"/>
        <v>0</v>
      </c>
      <c r="R10" s="60">
        <f t="shared" si="0"/>
        <v>0</v>
      </c>
      <c r="S10" s="60">
        <f t="shared" si="0"/>
        <v>0</v>
      </c>
      <c r="T10" s="60">
        <f t="shared" si="0"/>
        <v>0</v>
      </c>
      <c r="U10" s="60">
        <f t="shared" si="0"/>
        <v>0</v>
      </c>
      <c r="V10" s="60">
        <f t="shared" si="0"/>
        <v>0</v>
      </c>
      <c r="W10" s="27"/>
    </row>
    <row r="11" spans="1:23" ht="18.75" customHeight="1">
      <c r="A11" s="15" t="s">
        <v>52</v>
      </c>
      <c r="B11" s="15" t="s">
        <v>50</v>
      </c>
      <c r="C11" s="15" t="s">
        <v>50</v>
      </c>
      <c r="D11" s="55" t="s">
        <v>51</v>
      </c>
      <c r="E11" s="55" t="s">
        <v>51</v>
      </c>
      <c r="F11" s="25"/>
      <c r="G11" s="18"/>
      <c r="H11" s="1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56">
        <f>SUM(J11:U11)</f>
        <v>0</v>
      </c>
      <c r="W11" s="39"/>
    </row>
    <row r="12" spans="1:23" ht="18.75" customHeight="1">
      <c r="A12" s="15"/>
      <c r="B12" s="15"/>
      <c r="C12" s="15"/>
      <c r="D12" s="13" t="s">
        <v>1018</v>
      </c>
      <c r="E12" s="579" t="s">
        <v>755</v>
      </c>
      <c r="F12" s="28">
        <f aca="true" t="shared" si="1" ref="F12:F29">G12-H12</f>
        <v>-840</v>
      </c>
      <c r="G12" s="18">
        <v>1680</v>
      </c>
      <c r="H12" s="18">
        <v>2520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6">
        <f aca="true" t="shared" si="2" ref="V12:V29">SUM(J12:U12)</f>
        <v>0</v>
      </c>
      <c r="W12" s="15"/>
    </row>
    <row r="13" spans="1:23" ht="18.75" customHeight="1">
      <c r="A13" s="15"/>
      <c r="B13" s="15"/>
      <c r="C13" s="15"/>
      <c r="D13" s="61"/>
      <c r="E13" s="61" t="s">
        <v>934</v>
      </c>
      <c r="F13" s="28">
        <f t="shared" si="1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6">
        <f t="shared" si="2"/>
        <v>0</v>
      </c>
      <c r="W13" s="15" t="s">
        <v>862</v>
      </c>
    </row>
    <row r="14" spans="1:23" ht="18.75" customHeight="1">
      <c r="A14" s="15"/>
      <c r="B14" s="15"/>
      <c r="C14" s="15"/>
      <c r="D14" s="53" t="s">
        <v>937</v>
      </c>
      <c r="E14" s="53" t="s">
        <v>935</v>
      </c>
      <c r="F14" s="28">
        <f t="shared" si="1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6">
        <f t="shared" si="2"/>
        <v>0</v>
      </c>
      <c r="W14" s="31"/>
    </row>
    <row r="15" spans="1:23" ht="18.75" customHeight="1">
      <c r="A15" s="15"/>
      <c r="B15" s="15"/>
      <c r="C15" s="15"/>
      <c r="D15" s="53" t="s">
        <v>1017</v>
      </c>
      <c r="E15" s="53" t="s">
        <v>936</v>
      </c>
      <c r="F15" s="28">
        <f t="shared" si="1"/>
        <v>0</v>
      </c>
      <c r="G15" s="18">
        <v>600</v>
      </c>
      <c r="H15" s="18">
        <v>600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6"/>
      <c r="W15" s="31"/>
    </row>
    <row r="16" spans="1:23" ht="18.75" customHeight="1">
      <c r="A16" s="15"/>
      <c r="B16" s="15"/>
      <c r="C16" s="15"/>
      <c r="D16" s="14" t="s">
        <v>1200</v>
      </c>
      <c r="E16" s="14" t="s">
        <v>1203</v>
      </c>
      <c r="F16" s="28">
        <f t="shared" si="1"/>
        <v>0</v>
      </c>
      <c r="G16" s="18">
        <v>2500</v>
      </c>
      <c r="H16" s="18">
        <v>2500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6">
        <f t="shared" si="2"/>
        <v>0</v>
      </c>
      <c r="W16" s="15"/>
    </row>
    <row r="17" spans="1:23" ht="18.75" customHeight="1">
      <c r="A17" s="15"/>
      <c r="B17" s="15"/>
      <c r="C17" s="15"/>
      <c r="D17" s="13" t="s">
        <v>864</v>
      </c>
      <c r="E17" s="13" t="s">
        <v>863</v>
      </c>
      <c r="F17" s="28">
        <f t="shared" si="1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6">
        <f t="shared" si="2"/>
        <v>0</v>
      </c>
      <c r="W17" s="31"/>
    </row>
    <row r="18" spans="1:23" ht="18.75" customHeight="1">
      <c r="A18" s="15"/>
      <c r="B18" s="15"/>
      <c r="C18" s="15"/>
      <c r="D18" s="11" t="s">
        <v>1041</v>
      </c>
      <c r="E18" s="11" t="s">
        <v>1042</v>
      </c>
      <c r="F18" s="28">
        <f t="shared" si="1"/>
        <v>2000</v>
      </c>
      <c r="G18" s="18">
        <v>4000</v>
      </c>
      <c r="H18" s="18">
        <v>2000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6">
        <f t="shared" si="2"/>
        <v>0</v>
      </c>
      <c r="W18" s="22" t="s">
        <v>865</v>
      </c>
    </row>
    <row r="19" spans="1:23" ht="18.75" customHeight="1">
      <c r="A19" s="15"/>
      <c r="B19" s="15"/>
      <c r="C19" s="15"/>
      <c r="D19" s="12" t="s">
        <v>756</v>
      </c>
      <c r="E19" s="12" t="s">
        <v>249</v>
      </c>
      <c r="F19" s="28">
        <f t="shared" si="1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>
        <f t="shared" si="2"/>
        <v>0</v>
      </c>
      <c r="W19" s="31"/>
    </row>
    <row r="20" spans="1:23" ht="18.75" customHeight="1">
      <c r="A20" s="15"/>
      <c r="B20" s="15"/>
      <c r="C20" s="15"/>
      <c r="D20" s="12" t="s">
        <v>250</v>
      </c>
      <c r="E20" s="12" t="s">
        <v>250</v>
      </c>
      <c r="F20" s="28">
        <f t="shared" si="1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6">
        <f t="shared" si="2"/>
        <v>0</v>
      </c>
      <c r="W20" s="31"/>
    </row>
    <row r="21" spans="1:23" ht="18.75" customHeight="1">
      <c r="A21" s="15"/>
      <c r="B21" s="15"/>
      <c r="C21" s="15"/>
      <c r="D21" s="12" t="s">
        <v>305</v>
      </c>
      <c r="E21" s="12" t="s">
        <v>304</v>
      </c>
      <c r="F21" s="28">
        <f t="shared" si="1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56">
        <f t="shared" si="2"/>
        <v>0</v>
      </c>
      <c r="W21" s="31"/>
    </row>
    <row r="22" spans="1:23" ht="18.75" customHeight="1">
      <c r="A22" s="15"/>
      <c r="B22" s="15"/>
      <c r="C22" s="15"/>
      <c r="D22" s="11" t="s">
        <v>762</v>
      </c>
      <c r="E22" s="11" t="s">
        <v>287</v>
      </c>
      <c r="F22" s="28">
        <v>0</v>
      </c>
      <c r="G22" s="18">
        <v>240</v>
      </c>
      <c r="H22" s="18">
        <v>240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56">
        <f t="shared" si="2"/>
        <v>0</v>
      </c>
      <c r="W22" s="11"/>
    </row>
    <row r="23" spans="1:23" ht="18.75" customHeight="1">
      <c r="A23" s="15"/>
      <c r="B23" s="15"/>
      <c r="C23" s="15"/>
      <c r="D23" s="11" t="s">
        <v>761</v>
      </c>
      <c r="E23" s="11" t="s">
        <v>284</v>
      </c>
      <c r="F23" s="28">
        <f t="shared" si="1"/>
        <v>0</v>
      </c>
      <c r="G23" s="18">
        <v>2400</v>
      </c>
      <c r="H23" s="18">
        <v>2400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56">
        <f t="shared" si="2"/>
        <v>0</v>
      </c>
      <c r="W23" s="15"/>
    </row>
    <row r="24" spans="1:23" ht="18.75" customHeight="1">
      <c r="A24" s="15"/>
      <c r="B24" s="15"/>
      <c r="C24" s="15"/>
      <c r="D24" s="12" t="s">
        <v>300</v>
      </c>
      <c r="E24" s="12" t="s">
        <v>218</v>
      </c>
      <c r="F24" s="28">
        <f t="shared" si="1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56">
        <f t="shared" si="2"/>
        <v>0</v>
      </c>
      <c r="W24" s="15"/>
    </row>
    <row r="25" spans="1:23" ht="18.75" customHeight="1">
      <c r="A25" s="15"/>
      <c r="B25" s="15"/>
      <c r="C25" s="15"/>
      <c r="D25" s="12" t="s">
        <v>301</v>
      </c>
      <c r="E25" s="12" t="s">
        <v>200</v>
      </c>
      <c r="F25" s="28">
        <f t="shared" si="1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56">
        <f t="shared" si="2"/>
        <v>0</v>
      </c>
      <c r="W25" s="31"/>
    </row>
    <row r="26" spans="1:23" ht="18.75" customHeight="1">
      <c r="A26" s="15"/>
      <c r="B26" s="15"/>
      <c r="C26" s="15"/>
      <c r="D26" s="11" t="s">
        <v>1043</v>
      </c>
      <c r="E26" s="11" t="s">
        <v>1044</v>
      </c>
      <c r="F26" s="28">
        <f t="shared" si="1"/>
        <v>0</v>
      </c>
      <c r="G26" s="18"/>
      <c r="H26" s="18"/>
      <c r="I26" s="18"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6">
        <f t="shared" si="2"/>
        <v>0</v>
      </c>
      <c r="W26" s="31"/>
    </row>
    <row r="27" spans="1:23" ht="18.75" customHeight="1">
      <c r="A27" s="15"/>
      <c r="B27" s="15"/>
      <c r="C27" s="15"/>
      <c r="D27" s="12" t="s">
        <v>1019</v>
      </c>
      <c r="E27" s="12" t="s">
        <v>1019</v>
      </c>
      <c r="F27" s="28">
        <f t="shared" si="1"/>
        <v>0</v>
      </c>
      <c r="G27" s="18">
        <v>500</v>
      </c>
      <c r="H27" s="18">
        <v>500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56">
        <f t="shared" si="2"/>
        <v>0</v>
      </c>
      <c r="W27" s="31"/>
    </row>
    <row r="28" spans="1:23" ht="18.75" customHeight="1">
      <c r="A28" s="15"/>
      <c r="B28" s="15"/>
      <c r="C28" s="15"/>
      <c r="D28" s="11" t="s">
        <v>1198</v>
      </c>
      <c r="E28" s="11" t="s">
        <v>1201</v>
      </c>
      <c r="F28" s="28">
        <f t="shared" si="1"/>
        <v>0</v>
      </c>
      <c r="G28" s="18">
        <v>1000</v>
      </c>
      <c r="H28" s="18">
        <v>1000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56">
        <f t="shared" si="2"/>
        <v>0</v>
      </c>
      <c r="W28" s="31"/>
    </row>
    <row r="29" spans="1:23" ht="18.75" customHeight="1">
      <c r="A29" s="15"/>
      <c r="B29" s="15"/>
      <c r="C29" s="15"/>
      <c r="D29" s="11" t="s">
        <v>1199</v>
      </c>
      <c r="E29" s="11" t="s">
        <v>1202</v>
      </c>
      <c r="F29" s="28">
        <f t="shared" si="1"/>
        <v>-500</v>
      </c>
      <c r="G29" s="18">
        <v>1000</v>
      </c>
      <c r="H29" s="18">
        <v>1500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56">
        <f t="shared" si="2"/>
        <v>0</v>
      </c>
      <c r="W29" s="15"/>
    </row>
    <row r="30" spans="1:23" ht="18.75" customHeight="1">
      <c r="A30" s="786" t="s">
        <v>1013</v>
      </c>
      <c r="B30" s="787"/>
      <c r="C30" s="787"/>
      <c r="D30" s="788"/>
      <c r="E30" s="35"/>
      <c r="F30" s="19">
        <f>G30-H30</f>
        <v>660</v>
      </c>
      <c r="G30" s="60">
        <f>SUM(G11:G29)</f>
        <v>13920</v>
      </c>
      <c r="H30" s="60">
        <v>13260</v>
      </c>
      <c r="I30" s="60">
        <f aca="true" t="shared" si="3" ref="I30:V30">SUM(I11:I29)</f>
        <v>0</v>
      </c>
      <c r="J30" s="60">
        <f t="shared" si="3"/>
        <v>0</v>
      </c>
      <c r="K30" s="60">
        <f t="shared" si="3"/>
        <v>0</v>
      </c>
      <c r="L30" s="60">
        <f t="shared" si="3"/>
        <v>0</v>
      </c>
      <c r="M30" s="60">
        <f t="shared" si="3"/>
        <v>0</v>
      </c>
      <c r="N30" s="60">
        <f t="shared" si="3"/>
        <v>0</v>
      </c>
      <c r="O30" s="60">
        <f t="shared" si="3"/>
        <v>0</v>
      </c>
      <c r="P30" s="60">
        <f t="shared" si="3"/>
        <v>0</v>
      </c>
      <c r="Q30" s="60">
        <f t="shared" si="3"/>
        <v>0</v>
      </c>
      <c r="R30" s="60">
        <f t="shared" si="3"/>
        <v>0</v>
      </c>
      <c r="S30" s="60">
        <f t="shared" si="3"/>
        <v>0</v>
      </c>
      <c r="T30" s="60">
        <f t="shared" si="3"/>
        <v>0</v>
      </c>
      <c r="U30" s="60">
        <f t="shared" si="3"/>
        <v>0</v>
      </c>
      <c r="V30" s="60">
        <f t="shared" si="3"/>
        <v>0</v>
      </c>
      <c r="W30" s="27"/>
    </row>
    <row r="31" spans="1:23" ht="18.75" customHeight="1">
      <c r="A31" s="24"/>
      <c r="B31" s="24"/>
      <c r="C31" s="24"/>
      <c r="D31" s="10" t="s">
        <v>201</v>
      </c>
      <c r="E31" s="10" t="s">
        <v>201</v>
      </c>
      <c r="F31" s="25"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6">
        <f>SUM(J31:U31)</f>
        <v>0</v>
      </c>
      <c r="W31" s="40"/>
    </row>
    <row r="32" spans="1:23" ht="18.75" customHeight="1">
      <c r="A32" s="15" t="s">
        <v>52</v>
      </c>
      <c r="B32" s="15" t="s">
        <v>50</v>
      </c>
      <c r="C32" s="15" t="s">
        <v>53</v>
      </c>
      <c r="D32" s="11" t="s">
        <v>1065</v>
      </c>
      <c r="E32" s="11" t="s">
        <v>1047</v>
      </c>
      <c r="F32" s="18">
        <f>G32-H32</f>
        <v>-500</v>
      </c>
      <c r="G32" s="18"/>
      <c r="H32" s="18">
        <v>500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56">
        <f>SUM(J32:U32)</f>
        <v>0</v>
      </c>
      <c r="W32" s="744" t="s">
        <v>1173</v>
      </c>
    </row>
    <row r="33" spans="1:23" ht="18.75" customHeight="1">
      <c r="A33" s="15"/>
      <c r="B33" s="15"/>
      <c r="C33" s="15"/>
      <c r="D33" s="11" t="s">
        <v>988</v>
      </c>
      <c r="E33" s="11" t="s">
        <v>989</v>
      </c>
      <c r="F33" s="18">
        <f>G33-H33</f>
        <v>800</v>
      </c>
      <c r="G33" s="18">
        <v>2040</v>
      </c>
      <c r="H33" s="18">
        <v>1240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56">
        <f>SUM(J33:U33)</f>
        <v>0</v>
      </c>
      <c r="W33" s="31"/>
    </row>
    <row r="34" spans="1:23" ht="18.75" customHeight="1">
      <c r="A34" s="15"/>
      <c r="B34" s="15"/>
      <c r="C34" s="15"/>
      <c r="D34" s="34" t="s">
        <v>1046</v>
      </c>
      <c r="E34" s="34" t="s">
        <v>1045</v>
      </c>
      <c r="F34" s="18">
        <f>G34-H34</f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56">
        <f>SUM(J34:U34)</f>
        <v>0</v>
      </c>
      <c r="W34" s="15"/>
    </row>
    <row r="35" spans="1:23" ht="18.75" customHeight="1">
      <c r="A35" s="15"/>
      <c r="B35" s="15"/>
      <c r="C35" s="15"/>
      <c r="D35" s="12" t="s">
        <v>1020</v>
      </c>
      <c r="E35" s="12" t="s">
        <v>933</v>
      </c>
      <c r="F35" s="18">
        <f>G35-H35</f>
        <v>0</v>
      </c>
      <c r="G35" s="18">
        <v>600</v>
      </c>
      <c r="H35" s="18">
        <v>600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6">
        <f>SUM(J35:U35)</f>
        <v>0</v>
      </c>
      <c r="W35" s="15"/>
    </row>
    <row r="36" spans="1:23" ht="18.75" customHeight="1" thickBot="1">
      <c r="A36" s="789" t="s">
        <v>1014</v>
      </c>
      <c r="B36" s="790"/>
      <c r="C36" s="790"/>
      <c r="D36" s="791"/>
      <c r="E36" s="35"/>
      <c r="F36" s="19">
        <f>G36-H36</f>
        <v>300</v>
      </c>
      <c r="G36" s="19">
        <f aca="true" t="shared" si="4" ref="G36:V36">SUM(G31:G35)</f>
        <v>2640</v>
      </c>
      <c r="H36" s="60">
        <v>2340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27"/>
    </row>
    <row r="37" spans="1:23" ht="18.75" customHeight="1" thickTop="1">
      <c r="A37" s="792" t="s">
        <v>56</v>
      </c>
      <c r="B37" s="793"/>
      <c r="C37" s="793"/>
      <c r="D37" s="793"/>
      <c r="E37" s="793"/>
      <c r="F37" s="802">
        <v>710</v>
      </c>
      <c r="G37" s="802">
        <f aca="true" t="shared" si="5" ref="G37:V37">G10+G30+G36</f>
        <v>18310</v>
      </c>
      <c r="H37" s="802">
        <v>17600</v>
      </c>
      <c r="I37" s="784">
        <f t="shared" si="5"/>
        <v>0</v>
      </c>
      <c r="J37" s="784">
        <f t="shared" si="5"/>
        <v>0</v>
      </c>
      <c r="K37" s="784">
        <f t="shared" si="5"/>
        <v>0</v>
      </c>
      <c r="L37" s="784">
        <f t="shared" si="5"/>
        <v>0</v>
      </c>
      <c r="M37" s="784">
        <f t="shared" si="5"/>
        <v>0</v>
      </c>
      <c r="N37" s="784">
        <f t="shared" si="5"/>
        <v>0</v>
      </c>
      <c r="O37" s="784">
        <f t="shared" si="5"/>
        <v>0</v>
      </c>
      <c r="P37" s="784">
        <f t="shared" si="5"/>
        <v>0</v>
      </c>
      <c r="Q37" s="784">
        <f t="shared" si="5"/>
        <v>0</v>
      </c>
      <c r="R37" s="784">
        <f t="shared" si="5"/>
        <v>0</v>
      </c>
      <c r="S37" s="784">
        <f t="shared" si="5"/>
        <v>0</v>
      </c>
      <c r="T37" s="784">
        <f t="shared" si="5"/>
        <v>0</v>
      </c>
      <c r="U37" s="784">
        <f t="shared" si="5"/>
        <v>0</v>
      </c>
      <c r="V37" s="784">
        <f t="shared" si="5"/>
        <v>0</v>
      </c>
      <c r="W37" s="796"/>
    </row>
    <row r="38" spans="1:23" ht="18.75" customHeight="1">
      <c r="A38" s="794"/>
      <c r="B38" s="795"/>
      <c r="C38" s="795"/>
      <c r="D38" s="795"/>
      <c r="E38" s="795"/>
      <c r="F38" s="803">
        <v>0</v>
      </c>
      <c r="G38" s="803"/>
      <c r="H38" s="803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97"/>
    </row>
    <row r="39" spans="1:23" ht="18" customHeight="1">
      <c r="A39" s="20"/>
      <c r="B39" s="20"/>
      <c r="C39" s="20"/>
      <c r="D39" s="26"/>
      <c r="E39" s="26"/>
      <c r="F39" s="32"/>
      <c r="G39" s="33"/>
      <c r="H39" s="3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20"/>
    </row>
    <row r="40" spans="1:23" ht="18" customHeight="1">
      <c r="A40" s="20"/>
      <c r="B40" s="20"/>
      <c r="C40" s="20"/>
      <c r="D40" s="26"/>
      <c r="E40" s="26"/>
      <c r="F40" s="32"/>
      <c r="G40" s="33"/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20"/>
    </row>
    <row r="41" spans="6:8" ht="18" customHeight="1">
      <c r="F41" s="43"/>
      <c r="H41" s="33"/>
    </row>
    <row r="42" spans="6:8" ht="18" customHeight="1">
      <c r="F42" s="43"/>
      <c r="H42" s="33"/>
    </row>
    <row r="43" spans="6:8" ht="18" customHeight="1">
      <c r="F43" s="43"/>
      <c r="H43" s="33"/>
    </row>
    <row r="44" spans="6:8" ht="18" customHeight="1">
      <c r="F44" s="43"/>
      <c r="H44" s="33"/>
    </row>
    <row r="45" spans="6:8" ht="18" customHeight="1">
      <c r="F45" s="43"/>
      <c r="H45" s="33"/>
    </row>
    <row r="46" spans="6:8" ht="18" customHeight="1">
      <c r="F46" s="43"/>
      <c r="H46" s="33"/>
    </row>
    <row r="47" spans="6:8" ht="18" customHeight="1">
      <c r="F47" s="43"/>
      <c r="H47" s="33"/>
    </row>
    <row r="48" spans="1:23" s="3" customFormat="1" ht="18" customHeight="1">
      <c r="A48" s="6"/>
      <c r="B48" s="6"/>
      <c r="C48" s="6"/>
      <c r="D48" s="41"/>
      <c r="E48" s="42"/>
      <c r="F48" s="43"/>
      <c r="G48" s="44"/>
      <c r="H48" s="33"/>
      <c r="V48" s="5"/>
      <c r="W48" s="6"/>
    </row>
    <row r="49" spans="1:23" s="3" customFormat="1" ht="18" customHeight="1">
      <c r="A49" s="6"/>
      <c r="B49" s="6"/>
      <c r="C49" s="6"/>
      <c r="D49" s="41"/>
      <c r="E49" s="42"/>
      <c r="F49" s="43"/>
      <c r="G49" s="44"/>
      <c r="H49" s="33"/>
      <c r="V49" s="5"/>
      <c r="W49" s="6"/>
    </row>
    <row r="50" spans="1:23" s="3" customFormat="1" ht="18" customHeight="1">
      <c r="A50" s="6"/>
      <c r="B50" s="6"/>
      <c r="C50" s="6"/>
      <c r="D50" s="41"/>
      <c r="E50" s="42"/>
      <c r="F50" s="45"/>
      <c r="G50" s="44"/>
      <c r="H50" s="33"/>
      <c r="V50" s="5"/>
      <c r="W50" s="6"/>
    </row>
    <row r="51" spans="1:23" s="3" customFormat="1" ht="18" customHeight="1">
      <c r="A51" s="6"/>
      <c r="B51" s="6"/>
      <c r="C51" s="6"/>
      <c r="D51" s="41"/>
      <c r="E51" s="42"/>
      <c r="F51" s="45"/>
      <c r="G51" s="44"/>
      <c r="H51" s="44"/>
      <c r="V51" s="5"/>
      <c r="W51" s="6"/>
    </row>
    <row r="52" spans="1:23" s="3" customFormat="1" ht="18" customHeight="1">
      <c r="A52" s="6"/>
      <c r="B52" s="6"/>
      <c r="C52" s="6"/>
      <c r="D52" s="41"/>
      <c r="E52" s="42"/>
      <c r="F52" s="45"/>
      <c r="G52" s="44"/>
      <c r="H52" s="44"/>
      <c r="V52" s="5"/>
      <c r="W52" s="6"/>
    </row>
  </sheetData>
  <sheetProtection/>
  <mergeCells count="40">
    <mergeCell ref="R37:R38"/>
    <mergeCell ref="S37:S38"/>
    <mergeCell ref="L37:L38"/>
    <mergeCell ref="M37:M38"/>
    <mergeCell ref="N37:N38"/>
    <mergeCell ref="O37:O38"/>
    <mergeCell ref="P37:P38"/>
    <mergeCell ref="Q37:Q38"/>
    <mergeCell ref="F37:F38"/>
    <mergeCell ref="G37:G38"/>
    <mergeCell ref="E4:E5"/>
    <mergeCell ref="F4:F5"/>
    <mergeCell ref="J37:J38"/>
    <mergeCell ref="K37:K38"/>
    <mergeCell ref="J4:J5"/>
    <mergeCell ref="H37:H38"/>
    <mergeCell ref="I37:I38"/>
    <mergeCell ref="A10:E10"/>
    <mergeCell ref="K4:K5"/>
    <mergeCell ref="L4:L5"/>
    <mergeCell ref="A4:C4"/>
    <mergeCell ref="D4:D5"/>
    <mergeCell ref="N4:N5"/>
    <mergeCell ref="O4:O5"/>
    <mergeCell ref="T4:T5"/>
    <mergeCell ref="U4:U5"/>
    <mergeCell ref="V4:V5"/>
    <mergeCell ref="P4:P5"/>
    <mergeCell ref="Q4:Q5"/>
    <mergeCell ref="M4:M5"/>
    <mergeCell ref="W4:W5"/>
    <mergeCell ref="T37:T38"/>
    <mergeCell ref="U37:U38"/>
    <mergeCell ref="A30:D30"/>
    <mergeCell ref="A36:D36"/>
    <mergeCell ref="A37:E38"/>
    <mergeCell ref="V37:V38"/>
    <mergeCell ref="W37:W38"/>
    <mergeCell ref="R4:R5"/>
    <mergeCell ref="S4:S5"/>
  </mergeCells>
  <printOptions horizontalCentered="1"/>
  <pageMargins left="0.2362204724409449" right="0.1968503937007874" top="0.77" bottom="0.31496062992125984" header="0.3937007874015748" footer="0.1574803149606299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34"/>
  <sheetViews>
    <sheetView showZeros="0" zoomScalePageLayoutView="0" workbookViewId="0" topLeftCell="A1">
      <pane ySplit="5" topLeftCell="A21" activePane="bottomLeft" state="frozen"/>
      <selection pane="topLeft" activeCell="D11" sqref="D11"/>
      <selection pane="bottomLeft" activeCell="D11" sqref="D11"/>
    </sheetView>
  </sheetViews>
  <sheetFormatPr defaultColWidth="8.88671875" defaultRowHeight="13.5" customHeight="1"/>
  <cols>
    <col min="1" max="1" width="13.77734375" style="5" customWidth="1"/>
    <col min="2" max="2" width="13.88671875" style="1" customWidth="1"/>
    <col min="3" max="3" width="12.3359375" style="5" customWidth="1"/>
    <col min="4" max="4" width="37.88671875" style="5" customWidth="1"/>
    <col min="5" max="5" width="36.4453125" style="134" customWidth="1"/>
    <col min="6" max="6" width="7.99609375" style="170" customWidth="1"/>
    <col min="7" max="7" width="10.21484375" style="171" customWidth="1"/>
    <col min="8" max="8" width="9.5546875" style="171" customWidth="1"/>
    <col min="9" max="9" width="6.10546875" style="170" hidden="1" customWidth="1"/>
    <col min="10" max="10" width="6.4453125" style="1" hidden="1" customWidth="1"/>
    <col min="11" max="13" width="6.6640625" style="1" hidden="1" customWidth="1"/>
    <col min="14" max="14" width="6.6640625" style="7" hidden="1" customWidth="1"/>
    <col min="15" max="20" width="6.6640625" style="1" hidden="1" customWidth="1"/>
    <col min="21" max="21" width="17.77734375" style="172" customWidth="1"/>
    <col min="22" max="16384" width="8.88671875" style="54" customWidth="1"/>
  </cols>
  <sheetData>
    <row r="1" spans="1:21" ht="13.5" customHeight="1">
      <c r="A1" s="6"/>
      <c r="B1" s="62"/>
      <c r="C1" s="6"/>
      <c r="D1" s="6"/>
      <c r="E1" s="63"/>
      <c r="F1" s="64"/>
      <c r="G1" s="65"/>
      <c r="H1" s="65"/>
      <c r="I1" s="64"/>
      <c r="J1" s="66"/>
      <c r="K1" s="66"/>
      <c r="L1" s="66"/>
      <c r="M1" s="66"/>
      <c r="N1" s="67"/>
      <c r="O1" s="66"/>
      <c r="P1" s="66"/>
      <c r="Q1" s="66"/>
      <c r="R1" s="66"/>
      <c r="S1" s="66"/>
      <c r="T1" s="66"/>
      <c r="U1" s="68"/>
    </row>
    <row r="2" spans="1:21" ht="13.5" customHeight="1">
      <c r="A2" s="6"/>
      <c r="B2" s="62"/>
      <c r="C2" s="6"/>
      <c r="D2" s="6"/>
      <c r="E2" s="69"/>
      <c r="F2" s="64"/>
      <c r="G2" s="65"/>
      <c r="H2" s="65"/>
      <c r="I2" s="64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8"/>
    </row>
    <row r="3" spans="1:21" ht="14.25" customHeight="1">
      <c r="A3" s="70" t="s">
        <v>187</v>
      </c>
      <c r="B3" s="71"/>
      <c r="C3" s="71"/>
      <c r="D3" s="71"/>
      <c r="E3" s="71"/>
      <c r="F3" s="64"/>
      <c r="G3" s="65"/>
      <c r="H3" s="65"/>
      <c r="I3" s="3"/>
      <c r="J3" s="4"/>
      <c r="K3" s="5"/>
      <c r="L3" s="5"/>
      <c r="M3" s="5"/>
      <c r="N3" s="72"/>
      <c r="O3" s="5"/>
      <c r="P3" s="5"/>
      <c r="Q3" s="5"/>
      <c r="R3" s="5"/>
      <c r="S3" s="5"/>
      <c r="T3" s="5"/>
      <c r="U3" s="73" t="s">
        <v>47</v>
      </c>
    </row>
    <row r="4" spans="1:29" s="74" customFormat="1" ht="15.75" customHeight="1">
      <c r="A4" s="809" t="s">
        <v>48</v>
      </c>
      <c r="B4" s="809"/>
      <c r="C4" s="809"/>
      <c r="D4" s="810" t="s">
        <v>302</v>
      </c>
      <c r="E4" s="811" t="s">
        <v>246</v>
      </c>
      <c r="F4" s="812" t="s">
        <v>7</v>
      </c>
      <c r="G4" s="695" t="s">
        <v>303</v>
      </c>
      <c r="H4" s="742" t="s">
        <v>247</v>
      </c>
      <c r="I4" s="739" t="s">
        <v>180</v>
      </c>
      <c r="J4" s="808" t="s">
        <v>0</v>
      </c>
      <c r="K4" s="808" t="s">
        <v>14</v>
      </c>
      <c r="L4" s="808" t="s">
        <v>15</v>
      </c>
      <c r="M4" s="808" t="s">
        <v>16</v>
      </c>
      <c r="N4" s="808" t="s">
        <v>17</v>
      </c>
      <c r="O4" s="808" t="s">
        <v>18</v>
      </c>
      <c r="P4" s="808" t="s">
        <v>19</v>
      </c>
      <c r="Q4" s="808" t="s">
        <v>20</v>
      </c>
      <c r="R4" s="808" t="s">
        <v>21</v>
      </c>
      <c r="S4" s="808" t="s">
        <v>183</v>
      </c>
      <c r="T4" s="808" t="s">
        <v>23</v>
      </c>
      <c r="U4" s="783" t="s">
        <v>181</v>
      </c>
      <c r="AC4" s="38"/>
    </row>
    <row r="5" spans="1:21" s="74" customFormat="1" ht="13.5" customHeight="1">
      <c r="A5" s="740" t="s">
        <v>1</v>
      </c>
      <c r="B5" s="740" t="s">
        <v>2</v>
      </c>
      <c r="C5" s="738" t="s">
        <v>3</v>
      </c>
      <c r="D5" s="810"/>
      <c r="E5" s="811"/>
      <c r="F5" s="812"/>
      <c r="G5" s="696" t="s">
        <v>4</v>
      </c>
      <c r="H5" s="743" t="s">
        <v>4</v>
      </c>
      <c r="I5" s="739" t="s">
        <v>5</v>
      </c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783"/>
    </row>
    <row r="6" spans="1:21" s="38" customFormat="1" ht="15" customHeight="1">
      <c r="A6" s="75" t="s">
        <v>37</v>
      </c>
      <c r="B6" s="75" t="s">
        <v>37</v>
      </c>
      <c r="C6" s="76" t="s">
        <v>87</v>
      </c>
      <c r="D6" s="75" t="s">
        <v>87</v>
      </c>
      <c r="E6" s="75" t="s">
        <v>288</v>
      </c>
      <c r="F6" s="77">
        <f>G6-H6</f>
        <v>0</v>
      </c>
      <c r="G6" s="77">
        <v>139200</v>
      </c>
      <c r="H6" s="77">
        <v>139200</v>
      </c>
      <c r="I6" s="77"/>
      <c r="J6" s="78"/>
      <c r="K6" s="78"/>
      <c r="L6" s="79"/>
      <c r="M6" s="80"/>
      <c r="N6" s="81"/>
      <c r="O6" s="80"/>
      <c r="P6" s="78"/>
      <c r="Q6" s="82"/>
      <c r="R6" s="80"/>
      <c r="S6" s="78"/>
      <c r="T6" s="83"/>
      <c r="U6" s="85"/>
    </row>
    <row r="7" spans="1:21" s="38" customFormat="1" ht="15" customHeight="1">
      <c r="A7" s="75"/>
      <c r="B7" s="75"/>
      <c r="C7" s="88" t="s">
        <v>88</v>
      </c>
      <c r="D7" s="75" t="s">
        <v>88</v>
      </c>
      <c r="E7" s="75" t="s">
        <v>227</v>
      </c>
      <c r="F7" s="77"/>
      <c r="G7" s="89">
        <v>40000</v>
      </c>
      <c r="H7" s="89">
        <v>40000</v>
      </c>
      <c r="I7" s="77"/>
      <c r="J7" s="78"/>
      <c r="K7" s="78"/>
      <c r="L7" s="79"/>
      <c r="M7" s="80"/>
      <c r="N7" s="81"/>
      <c r="O7" s="80"/>
      <c r="P7" s="78"/>
      <c r="Q7" s="82"/>
      <c r="R7" s="80"/>
      <c r="S7" s="78"/>
      <c r="T7" s="83"/>
      <c r="U7" s="85"/>
    </row>
    <row r="8" spans="1:21" s="38" customFormat="1" ht="15" customHeight="1" thickBot="1">
      <c r="A8" s="86"/>
      <c r="B8" s="87"/>
      <c r="C8" s="88" t="s">
        <v>855</v>
      </c>
      <c r="D8" s="75" t="s">
        <v>854</v>
      </c>
      <c r="E8" s="75"/>
      <c r="F8" s="77">
        <f aca="true" t="shared" si="0" ref="F8:F47">G8-H8</f>
        <v>7964</v>
      </c>
      <c r="G8" s="89">
        <v>7964</v>
      </c>
      <c r="H8" s="89"/>
      <c r="I8" s="77"/>
      <c r="J8" s="78"/>
      <c r="K8" s="78"/>
      <c r="L8" s="79"/>
      <c r="M8" s="78"/>
      <c r="N8" s="77"/>
      <c r="O8" s="78"/>
      <c r="P8" s="78"/>
      <c r="Q8" s="78"/>
      <c r="R8" s="78"/>
      <c r="S8" s="78"/>
      <c r="T8" s="78"/>
      <c r="U8" s="85"/>
    </row>
    <row r="9" spans="1:21" s="38" customFormat="1" ht="15" customHeight="1" thickTop="1">
      <c r="A9" s="813" t="s">
        <v>100</v>
      </c>
      <c r="B9" s="814"/>
      <c r="C9" s="814"/>
      <c r="D9" s="814"/>
      <c r="E9" s="814"/>
      <c r="F9" s="90">
        <f t="shared" si="0"/>
        <v>7964</v>
      </c>
      <c r="G9" s="90">
        <f>SUM(G6:G8)</f>
        <v>187164</v>
      </c>
      <c r="H9" s="90">
        <f>SUM(H6:H8)</f>
        <v>179200</v>
      </c>
      <c r="I9" s="90">
        <f aca="true" t="shared" si="1" ref="I9:T9">SUM(I6:I8)</f>
        <v>0</v>
      </c>
      <c r="J9" s="90">
        <f t="shared" si="1"/>
        <v>0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0</v>
      </c>
      <c r="S9" s="90">
        <f t="shared" si="1"/>
        <v>0</v>
      </c>
      <c r="T9" s="90">
        <f t="shared" si="1"/>
        <v>0</v>
      </c>
      <c r="U9" s="91"/>
    </row>
    <row r="10" spans="1:21" s="38" customFormat="1" ht="15" customHeight="1">
      <c r="A10" s="93"/>
      <c r="B10" s="93" t="s">
        <v>101</v>
      </c>
      <c r="C10" s="75" t="s">
        <v>102</v>
      </c>
      <c r="D10" s="93" t="s">
        <v>308</v>
      </c>
      <c r="E10" s="93" t="s">
        <v>853</v>
      </c>
      <c r="F10" s="94">
        <f t="shared" si="0"/>
        <v>840</v>
      </c>
      <c r="G10" s="95">
        <v>7200</v>
      </c>
      <c r="H10" s="95">
        <v>6360</v>
      </c>
      <c r="I10" s="94"/>
      <c r="J10" s="96"/>
      <c r="K10" s="97"/>
      <c r="L10" s="98"/>
      <c r="M10" s="99"/>
      <c r="N10" s="99"/>
      <c r="O10" s="99"/>
      <c r="P10" s="99"/>
      <c r="Q10" s="99"/>
      <c r="R10" s="99"/>
      <c r="S10" s="100"/>
      <c r="T10" s="83"/>
      <c r="U10" s="114" t="s">
        <v>312</v>
      </c>
    </row>
    <row r="11" spans="1:21" s="38" customFormat="1" ht="15" customHeight="1">
      <c r="A11" s="75"/>
      <c r="B11" s="102"/>
      <c r="C11" s="75"/>
      <c r="D11" s="75" t="s">
        <v>309</v>
      </c>
      <c r="E11" s="75" t="s">
        <v>229</v>
      </c>
      <c r="F11" s="77">
        <f t="shared" si="0"/>
        <v>480</v>
      </c>
      <c r="G11" s="89">
        <v>6000</v>
      </c>
      <c r="H11" s="89">
        <v>5520</v>
      </c>
      <c r="I11" s="77"/>
      <c r="J11" s="103"/>
      <c r="K11" s="104"/>
      <c r="L11" s="99"/>
      <c r="M11" s="99"/>
      <c r="N11" s="99"/>
      <c r="O11" s="99"/>
      <c r="P11" s="99"/>
      <c r="Q11" s="99"/>
      <c r="R11" s="99"/>
      <c r="S11" s="78"/>
      <c r="T11" s="83"/>
      <c r="U11" s="85"/>
    </row>
    <row r="12" spans="1:21" s="38" customFormat="1" ht="15" customHeight="1">
      <c r="A12" s="75"/>
      <c r="B12" s="102"/>
      <c r="C12" s="75" t="s">
        <v>228</v>
      </c>
      <c r="D12" s="75" t="s">
        <v>230</v>
      </c>
      <c r="E12" s="75" t="s">
        <v>230</v>
      </c>
      <c r="F12" s="77">
        <f t="shared" si="0"/>
        <v>0</v>
      </c>
      <c r="G12" s="89">
        <v>5640</v>
      </c>
      <c r="H12" s="89">
        <v>5640</v>
      </c>
      <c r="I12" s="77"/>
      <c r="J12" s="103"/>
      <c r="K12" s="104"/>
      <c r="L12" s="99"/>
      <c r="M12" s="99"/>
      <c r="N12" s="99"/>
      <c r="O12" s="99"/>
      <c r="P12" s="99"/>
      <c r="Q12" s="99"/>
      <c r="R12" s="99"/>
      <c r="S12" s="78"/>
      <c r="T12" s="83"/>
      <c r="U12" s="85"/>
    </row>
    <row r="13" spans="1:21" s="38" customFormat="1" ht="15" customHeight="1">
      <c r="A13" s="75"/>
      <c r="B13" s="102"/>
      <c r="C13" s="75"/>
      <c r="D13" s="75" t="s">
        <v>231</v>
      </c>
      <c r="E13" s="75" t="s">
        <v>231</v>
      </c>
      <c r="F13" s="77">
        <f t="shared" si="0"/>
        <v>0</v>
      </c>
      <c r="G13" s="89">
        <v>4800</v>
      </c>
      <c r="H13" s="89">
        <v>4800</v>
      </c>
      <c r="I13" s="77"/>
      <c r="J13" s="103"/>
      <c r="K13" s="104"/>
      <c r="L13" s="99"/>
      <c r="M13" s="99"/>
      <c r="N13" s="99"/>
      <c r="O13" s="99"/>
      <c r="P13" s="99"/>
      <c r="Q13" s="99"/>
      <c r="R13" s="99"/>
      <c r="S13" s="78"/>
      <c r="T13" s="83"/>
      <c r="U13" s="85"/>
    </row>
    <row r="14" spans="1:21" ht="15" customHeight="1">
      <c r="A14" s="75"/>
      <c r="B14" s="102"/>
      <c r="C14" s="75" t="s">
        <v>104</v>
      </c>
      <c r="D14" s="75" t="s">
        <v>809</v>
      </c>
      <c r="E14" s="75" t="s">
        <v>234</v>
      </c>
      <c r="F14" s="77">
        <f t="shared" si="0"/>
        <v>280</v>
      </c>
      <c r="G14" s="89">
        <v>2400</v>
      </c>
      <c r="H14" s="89">
        <v>2120</v>
      </c>
      <c r="I14" s="77"/>
      <c r="J14" s="78"/>
      <c r="K14" s="78"/>
      <c r="L14" s="99"/>
      <c r="M14" s="82"/>
      <c r="N14" s="77"/>
      <c r="O14" s="99"/>
      <c r="P14" s="78"/>
      <c r="Q14" s="78"/>
      <c r="R14" s="78"/>
      <c r="S14" s="78"/>
      <c r="T14" s="78"/>
      <c r="U14" s="85"/>
    </row>
    <row r="15" spans="1:21" ht="15" customHeight="1">
      <c r="A15" s="75"/>
      <c r="B15" s="102"/>
      <c r="C15" s="75"/>
      <c r="D15" s="75" t="s">
        <v>810</v>
      </c>
      <c r="E15" s="75" t="s">
        <v>235</v>
      </c>
      <c r="F15" s="77">
        <f t="shared" si="0"/>
        <v>160</v>
      </c>
      <c r="G15" s="89">
        <v>2000</v>
      </c>
      <c r="H15" s="89">
        <v>1840</v>
      </c>
      <c r="I15" s="77"/>
      <c r="J15" s="78"/>
      <c r="K15" s="78"/>
      <c r="L15" s="99"/>
      <c r="M15" s="82"/>
      <c r="N15" s="77"/>
      <c r="O15" s="99"/>
      <c r="P15" s="78"/>
      <c r="Q15" s="78"/>
      <c r="R15" s="78"/>
      <c r="S15" s="78"/>
      <c r="T15" s="78"/>
      <c r="U15" s="85"/>
    </row>
    <row r="16" spans="1:21" ht="15" customHeight="1">
      <c r="A16" s="75"/>
      <c r="B16" s="102"/>
      <c r="C16" s="75" t="s">
        <v>105</v>
      </c>
      <c r="D16" s="75" t="s">
        <v>106</v>
      </c>
      <c r="E16" s="75" t="s">
        <v>106</v>
      </c>
      <c r="F16" s="77">
        <f t="shared" si="0"/>
        <v>0</v>
      </c>
      <c r="G16" s="89">
        <v>560</v>
      </c>
      <c r="H16" s="89">
        <v>560</v>
      </c>
      <c r="I16" s="77"/>
      <c r="J16" s="78"/>
      <c r="K16" s="78"/>
      <c r="L16" s="78"/>
      <c r="M16" s="99"/>
      <c r="N16" s="82"/>
      <c r="O16" s="78"/>
      <c r="P16" s="78"/>
      <c r="Q16" s="78"/>
      <c r="R16" s="78"/>
      <c r="S16" s="78"/>
      <c r="T16" s="78"/>
      <c r="U16" s="85"/>
    </row>
    <row r="17" spans="1:21" ht="15" customHeight="1">
      <c r="A17" s="75"/>
      <c r="B17" s="102"/>
      <c r="C17" s="75" t="s">
        <v>173</v>
      </c>
      <c r="D17" s="75" t="s">
        <v>107</v>
      </c>
      <c r="E17" s="75" t="s">
        <v>107</v>
      </c>
      <c r="F17" s="77">
        <f t="shared" si="0"/>
        <v>0</v>
      </c>
      <c r="G17" s="89">
        <v>7200</v>
      </c>
      <c r="H17" s="89">
        <v>7200</v>
      </c>
      <c r="I17" s="77"/>
      <c r="J17" s="103"/>
      <c r="K17" s="105"/>
      <c r="L17" s="99"/>
      <c r="M17" s="82"/>
      <c r="N17" s="99"/>
      <c r="O17" s="99"/>
      <c r="P17" s="99"/>
      <c r="Q17" s="99"/>
      <c r="R17" s="99"/>
      <c r="S17" s="78"/>
      <c r="T17" s="83"/>
      <c r="U17" s="85"/>
    </row>
    <row r="18" spans="1:21" ht="15" customHeight="1">
      <c r="A18" s="815" t="s">
        <v>72</v>
      </c>
      <c r="B18" s="816"/>
      <c r="C18" s="816"/>
      <c r="D18" s="816"/>
      <c r="E18" s="816"/>
      <c r="F18" s="106">
        <f t="shared" si="0"/>
        <v>1760</v>
      </c>
      <c r="G18" s="107">
        <f>SUM(G10:G17)</f>
        <v>35800</v>
      </c>
      <c r="H18" s="107">
        <f>SUM(H10:H17)</f>
        <v>34040</v>
      </c>
      <c r="I18" s="107">
        <f aca="true" t="shared" si="2" ref="I18:T18">SUM(I10:I17)</f>
        <v>0</v>
      </c>
      <c r="J18" s="107">
        <f t="shared" si="2"/>
        <v>0</v>
      </c>
      <c r="K18" s="107">
        <f t="shared" si="2"/>
        <v>0</v>
      </c>
      <c r="L18" s="107">
        <f t="shared" si="2"/>
        <v>0</v>
      </c>
      <c r="M18" s="107">
        <f t="shared" si="2"/>
        <v>0</v>
      </c>
      <c r="N18" s="107">
        <f t="shared" si="2"/>
        <v>0</v>
      </c>
      <c r="O18" s="107">
        <f t="shared" si="2"/>
        <v>0</v>
      </c>
      <c r="P18" s="107">
        <f t="shared" si="2"/>
        <v>0</v>
      </c>
      <c r="Q18" s="107">
        <f t="shared" si="2"/>
        <v>0</v>
      </c>
      <c r="R18" s="107">
        <f t="shared" si="2"/>
        <v>0</v>
      </c>
      <c r="S18" s="107">
        <f t="shared" si="2"/>
        <v>0</v>
      </c>
      <c r="T18" s="107">
        <f t="shared" si="2"/>
        <v>0</v>
      </c>
      <c r="U18" s="108"/>
    </row>
    <row r="19" spans="1:21" ht="15" customHeight="1">
      <c r="A19" s="93" t="s">
        <v>9</v>
      </c>
      <c r="B19" s="93" t="s">
        <v>108</v>
      </c>
      <c r="C19" s="93" t="s">
        <v>102</v>
      </c>
      <c r="D19" s="93" t="s">
        <v>310</v>
      </c>
      <c r="E19" s="93" t="s">
        <v>232</v>
      </c>
      <c r="F19" s="94">
        <f t="shared" si="0"/>
        <v>1200</v>
      </c>
      <c r="G19" s="95">
        <v>13200</v>
      </c>
      <c r="H19" s="95">
        <v>12000</v>
      </c>
      <c r="I19" s="94"/>
      <c r="J19" s="103"/>
      <c r="K19" s="104"/>
      <c r="L19" s="98"/>
      <c r="M19" s="99"/>
      <c r="N19" s="99"/>
      <c r="O19" s="99"/>
      <c r="P19" s="99"/>
      <c r="Q19" s="99"/>
      <c r="R19" s="99"/>
      <c r="S19" s="109"/>
      <c r="T19" s="83"/>
      <c r="U19" s="110"/>
    </row>
    <row r="20" spans="1:21" ht="15" customHeight="1">
      <c r="A20" s="102"/>
      <c r="B20" s="111"/>
      <c r="C20" s="75" t="s">
        <v>103</v>
      </c>
      <c r="D20" s="75" t="s">
        <v>233</v>
      </c>
      <c r="E20" s="75" t="s">
        <v>233</v>
      </c>
      <c r="F20" s="77">
        <f>G20-H20</f>
        <v>0</v>
      </c>
      <c r="G20" s="89">
        <v>4800</v>
      </c>
      <c r="H20" s="89">
        <v>4800</v>
      </c>
      <c r="I20" s="77"/>
      <c r="J20" s="103"/>
      <c r="K20" s="104"/>
      <c r="L20" s="112"/>
      <c r="M20" s="99"/>
      <c r="N20" s="99"/>
      <c r="O20" s="99"/>
      <c r="P20" s="82"/>
      <c r="Q20" s="82"/>
      <c r="R20" s="82"/>
      <c r="S20" s="113"/>
      <c r="T20" s="83"/>
      <c r="U20" s="114"/>
    </row>
    <row r="21" spans="1:21" ht="15" customHeight="1">
      <c r="A21" s="102"/>
      <c r="B21" s="111"/>
      <c r="C21" s="75" t="s">
        <v>110</v>
      </c>
      <c r="D21" s="75" t="s">
        <v>811</v>
      </c>
      <c r="E21" s="75" t="s">
        <v>236</v>
      </c>
      <c r="F21" s="77">
        <f t="shared" si="0"/>
        <v>400</v>
      </c>
      <c r="G21" s="89">
        <v>4400</v>
      </c>
      <c r="H21" s="89">
        <v>4000</v>
      </c>
      <c r="I21" s="77"/>
      <c r="J21" s="113"/>
      <c r="K21" s="113"/>
      <c r="L21" s="99"/>
      <c r="M21" s="113"/>
      <c r="N21" s="115"/>
      <c r="O21" s="99"/>
      <c r="P21" s="113"/>
      <c r="Q21" s="113"/>
      <c r="R21" s="113"/>
      <c r="S21" s="113"/>
      <c r="T21" s="113"/>
      <c r="U21" s="114" t="s">
        <v>111</v>
      </c>
    </row>
    <row r="22" spans="1:21" ht="15" customHeight="1">
      <c r="A22" s="102"/>
      <c r="B22" s="111"/>
      <c r="C22" s="75" t="s">
        <v>112</v>
      </c>
      <c r="D22" s="75" t="s">
        <v>237</v>
      </c>
      <c r="E22" s="75" t="s">
        <v>237</v>
      </c>
      <c r="F22" s="77">
        <f t="shared" si="0"/>
        <v>0</v>
      </c>
      <c r="G22" s="89">
        <v>300</v>
      </c>
      <c r="H22" s="89">
        <v>300</v>
      </c>
      <c r="I22" s="77"/>
      <c r="J22" s="113"/>
      <c r="K22" s="113"/>
      <c r="L22" s="113"/>
      <c r="M22" s="113"/>
      <c r="N22" s="115"/>
      <c r="O22" s="113"/>
      <c r="P22" s="113"/>
      <c r="Q22" s="113"/>
      <c r="R22" s="113"/>
      <c r="S22" s="113"/>
      <c r="T22" s="113"/>
      <c r="U22" s="114"/>
    </row>
    <row r="23" spans="1:21" ht="15" customHeight="1">
      <c r="A23" s="102"/>
      <c r="B23" s="111"/>
      <c r="C23" s="75" t="s">
        <v>91</v>
      </c>
      <c r="D23" s="75" t="s">
        <v>113</v>
      </c>
      <c r="E23" s="75" t="s">
        <v>113</v>
      </c>
      <c r="F23" s="77">
        <f t="shared" si="0"/>
        <v>0</v>
      </c>
      <c r="G23" s="89">
        <v>1200</v>
      </c>
      <c r="H23" s="89">
        <v>1200</v>
      </c>
      <c r="I23" s="77"/>
      <c r="J23" s="103"/>
      <c r="K23" s="104"/>
      <c r="L23" s="99"/>
      <c r="M23" s="99"/>
      <c r="N23" s="99"/>
      <c r="O23" s="99"/>
      <c r="P23" s="99"/>
      <c r="Q23" s="99"/>
      <c r="R23" s="99"/>
      <c r="S23" s="113"/>
      <c r="T23" s="83"/>
      <c r="U23" s="114"/>
    </row>
    <row r="24" spans="1:21" ht="15" customHeight="1" thickBot="1">
      <c r="A24" s="818" t="s">
        <v>73</v>
      </c>
      <c r="B24" s="819"/>
      <c r="C24" s="819"/>
      <c r="D24" s="819"/>
      <c r="E24" s="819"/>
      <c r="F24" s="94">
        <f t="shared" si="0"/>
        <v>1600</v>
      </c>
      <c r="G24" s="95">
        <f>SUM(G19:G23)</f>
        <v>23900</v>
      </c>
      <c r="H24" s="95">
        <f>SUM(H19:H23)</f>
        <v>22300</v>
      </c>
      <c r="I24" s="95">
        <f aca="true" t="shared" si="3" ref="I24:T24">SUM(I19:I23)</f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3"/>
        <v>0</v>
      </c>
      <c r="Q24" s="95">
        <f t="shared" si="3"/>
        <v>0</v>
      </c>
      <c r="R24" s="95">
        <f t="shared" si="3"/>
        <v>0</v>
      </c>
      <c r="S24" s="95">
        <f t="shared" si="3"/>
        <v>0</v>
      </c>
      <c r="T24" s="95">
        <f t="shared" si="3"/>
        <v>0</v>
      </c>
      <c r="U24" s="116"/>
    </row>
    <row r="25" spans="1:21" s="38" customFormat="1" ht="15" customHeight="1" thickTop="1">
      <c r="A25" s="813" t="s">
        <v>114</v>
      </c>
      <c r="B25" s="814"/>
      <c r="C25" s="814"/>
      <c r="D25" s="814"/>
      <c r="E25" s="814"/>
      <c r="F25" s="90">
        <f t="shared" si="0"/>
        <v>3360</v>
      </c>
      <c r="G25" s="117">
        <f>G18+G24</f>
        <v>59700</v>
      </c>
      <c r="H25" s="117">
        <f>H18+H24</f>
        <v>56340</v>
      </c>
      <c r="I25" s="117">
        <f aca="true" t="shared" si="4" ref="I25:T25">I18+I24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117">
        <f t="shared" si="4"/>
        <v>0</v>
      </c>
      <c r="P25" s="117">
        <f t="shared" si="4"/>
        <v>0</v>
      </c>
      <c r="Q25" s="117">
        <f t="shared" si="4"/>
        <v>0</v>
      </c>
      <c r="R25" s="117">
        <f t="shared" si="4"/>
        <v>0</v>
      </c>
      <c r="S25" s="117">
        <f t="shared" si="4"/>
        <v>0</v>
      </c>
      <c r="T25" s="117">
        <f t="shared" si="4"/>
        <v>0</v>
      </c>
      <c r="U25" s="118"/>
    </row>
    <row r="26" spans="1:21" ht="15" customHeight="1">
      <c r="A26" s="93" t="s">
        <v>115</v>
      </c>
      <c r="B26" s="93" t="s">
        <v>116</v>
      </c>
      <c r="C26" s="93" t="s">
        <v>117</v>
      </c>
      <c r="D26" s="93" t="s">
        <v>1138</v>
      </c>
      <c r="E26" s="93" t="s">
        <v>289</v>
      </c>
      <c r="F26" s="77">
        <f t="shared" si="0"/>
        <v>500.33599999999933</v>
      </c>
      <c r="G26" s="89">
        <v>17175</v>
      </c>
      <c r="H26" s="89">
        <v>16674.664</v>
      </c>
      <c r="I26" s="94"/>
      <c r="J26" s="103"/>
      <c r="K26" s="104"/>
      <c r="L26" s="112"/>
      <c r="M26" s="99"/>
      <c r="N26" s="99"/>
      <c r="O26" s="99"/>
      <c r="P26" s="99"/>
      <c r="Q26" s="99"/>
      <c r="R26" s="99"/>
      <c r="S26" s="113"/>
      <c r="T26" s="83"/>
      <c r="U26" s="114" t="s">
        <v>1137</v>
      </c>
    </row>
    <row r="27" spans="1:21" ht="15" customHeight="1">
      <c r="A27" s="102"/>
      <c r="B27" s="102"/>
      <c r="C27" s="75" t="s">
        <v>118</v>
      </c>
      <c r="D27" s="75" t="s">
        <v>119</v>
      </c>
      <c r="E27" s="75" t="s">
        <v>119</v>
      </c>
      <c r="F27" s="77">
        <f t="shared" si="0"/>
        <v>0</v>
      </c>
      <c r="G27" s="89">
        <v>2400</v>
      </c>
      <c r="H27" s="89">
        <v>2400</v>
      </c>
      <c r="I27" s="77"/>
      <c r="J27" s="103"/>
      <c r="K27" s="104"/>
      <c r="L27" s="112"/>
      <c r="M27" s="99"/>
      <c r="N27" s="99"/>
      <c r="O27" s="99"/>
      <c r="P27" s="99"/>
      <c r="Q27" s="99"/>
      <c r="R27" s="99"/>
      <c r="S27" s="113"/>
      <c r="T27" s="83"/>
      <c r="U27" s="114"/>
    </row>
    <row r="28" spans="1:21" ht="15" customHeight="1">
      <c r="A28" s="102"/>
      <c r="B28" s="102"/>
      <c r="C28" s="75" t="s">
        <v>104</v>
      </c>
      <c r="D28" s="119" t="s">
        <v>1160</v>
      </c>
      <c r="E28" s="119" t="s">
        <v>766</v>
      </c>
      <c r="F28" s="77">
        <f t="shared" si="0"/>
        <v>208.22333333333245</v>
      </c>
      <c r="G28" s="89">
        <v>7156</v>
      </c>
      <c r="H28" s="89">
        <f>H26/12*5</f>
        <v>6947.776666666668</v>
      </c>
      <c r="I28" s="77"/>
      <c r="J28" s="113"/>
      <c r="K28" s="104"/>
      <c r="L28" s="112"/>
      <c r="M28" s="82"/>
      <c r="N28" s="115"/>
      <c r="O28" s="99"/>
      <c r="P28" s="113"/>
      <c r="Q28" s="113"/>
      <c r="R28" s="113"/>
      <c r="S28" s="113"/>
      <c r="T28" s="113"/>
      <c r="U28" s="114" t="s">
        <v>767</v>
      </c>
    </row>
    <row r="29" spans="1:21" ht="15" customHeight="1">
      <c r="A29" s="102"/>
      <c r="B29" s="102"/>
      <c r="C29" s="75" t="s">
        <v>90</v>
      </c>
      <c r="D29" s="741" t="s">
        <v>1174</v>
      </c>
      <c r="E29" s="75" t="s">
        <v>290</v>
      </c>
      <c r="F29" s="77">
        <f t="shared" si="0"/>
        <v>37.50882746666662</v>
      </c>
      <c r="G29" s="89">
        <v>839</v>
      </c>
      <c r="H29" s="89">
        <f>SUM(H26:H28)*0.0308</f>
        <v>801.4911725333334</v>
      </c>
      <c r="I29" s="77"/>
      <c r="J29" s="99"/>
      <c r="K29" s="104"/>
      <c r="L29" s="104"/>
      <c r="M29" s="99"/>
      <c r="N29" s="99"/>
      <c r="O29" s="99"/>
      <c r="P29" s="99"/>
      <c r="Q29" s="99"/>
      <c r="R29" s="99"/>
      <c r="S29" s="113"/>
      <c r="T29" s="83"/>
      <c r="U29" s="114"/>
    </row>
    <row r="30" spans="1:21" ht="15" customHeight="1">
      <c r="A30" s="102"/>
      <c r="B30" s="102"/>
      <c r="C30" s="75" t="s">
        <v>92</v>
      </c>
      <c r="D30" s="748" t="s">
        <v>1177</v>
      </c>
      <c r="E30" s="75" t="s">
        <v>1175</v>
      </c>
      <c r="F30" s="77">
        <f t="shared" si="0"/>
        <v>31.990170000000035</v>
      </c>
      <c r="G30" s="89">
        <v>1203</v>
      </c>
      <c r="H30" s="89">
        <f>SUM(H26:H28)*0.045</f>
        <v>1171.00983</v>
      </c>
      <c r="I30" s="77"/>
      <c r="J30" s="103"/>
      <c r="K30" s="104"/>
      <c r="L30" s="112"/>
      <c r="M30" s="99"/>
      <c r="N30" s="99"/>
      <c r="O30" s="99"/>
      <c r="P30" s="99"/>
      <c r="Q30" s="99"/>
      <c r="R30" s="99"/>
      <c r="S30" s="113"/>
      <c r="T30" s="99"/>
      <c r="U30" s="114"/>
    </row>
    <row r="31" spans="1:21" ht="15" customHeight="1">
      <c r="A31" s="102"/>
      <c r="B31" s="102"/>
      <c r="C31" s="75" t="s">
        <v>93</v>
      </c>
      <c r="D31" s="741" t="s">
        <v>852</v>
      </c>
      <c r="E31" s="75" t="s">
        <v>291</v>
      </c>
      <c r="F31" s="77">
        <f t="shared" si="0"/>
        <v>31.820474666666655</v>
      </c>
      <c r="G31" s="89">
        <v>240</v>
      </c>
      <c r="H31" s="89">
        <f>SUM(H26:H28)*0.008</f>
        <v>208.17952533333334</v>
      </c>
      <c r="I31" s="77"/>
      <c r="J31" s="113"/>
      <c r="K31" s="113"/>
      <c r="L31" s="104"/>
      <c r="M31" s="113"/>
      <c r="N31" s="115"/>
      <c r="O31" s="113"/>
      <c r="P31" s="113"/>
      <c r="Q31" s="113"/>
      <c r="R31" s="113"/>
      <c r="S31" s="113"/>
      <c r="T31" s="113"/>
      <c r="U31" s="114"/>
    </row>
    <row r="32" spans="1:21" ht="15" customHeight="1">
      <c r="A32" s="102"/>
      <c r="B32" s="102"/>
      <c r="C32" s="75" t="s">
        <v>94</v>
      </c>
      <c r="D32" s="748" t="s">
        <v>1176</v>
      </c>
      <c r="E32" s="75" t="s">
        <v>292</v>
      </c>
      <c r="F32" s="77">
        <f t="shared" si="0"/>
        <v>7.1621289333332925</v>
      </c>
      <c r="G32" s="89">
        <v>283</v>
      </c>
      <c r="H32" s="89">
        <f>SUM(H26:H28)*0.0106</f>
        <v>275.8378710666667</v>
      </c>
      <c r="I32" s="77"/>
      <c r="J32" s="113"/>
      <c r="K32" s="113"/>
      <c r="L32" s="112"/>
      <c r="M32" s="113"/>
      <c r="N32" s="115"/>
      <c r="O32" s="113"/>
      <c r="P32" s="113"/>
      <c r="Q32" s="113"/>
      <c r="R32" s="113"/>
      <c r="S32" s="113"/>
      <c r="T32" s="113"/>
      <c r="U32" s="114"/>
    </row>
    <row r="33" spans="1:21" ht="15" customHeight="1">
      <c r="A33" s="102"/>
      <c r="B33" s="102"/>
      <c r="C33" s="75" t="s">
        <v>95</v>
      </c>
      <c r="D33" s="75" t="s">
        <v>314</v>
      </c>
      <c r="E33" s="75" t="s">
        <v>293</v>
      </c>
      <c r="F33" s="77">
        <f t="shared" si="0"/>
        <v>59.46327777777742</v>
      </c>
      <c r="G33" s="89">
        <v>2228</v>
      </c>
      <c r="H33" s="89">
        <f>SUM(H26:H28)/12</f>
        <v>2168.5367222222226</v>
      </c>
      <c r="I33" s="77"/>
      <c r="J33" s="78"/>
      <c r="K33" s="78"/>
      <c r="L33" s="84"/>
      <c r="M33" s="82"/>
      <c r="N33" s="77"/>
      <c r="O33" s="78"/>
      <c r="P33" s="78"/>
      <c r="Q33" s="78"/>
      <c r="R33" s="78"/>
      <c r="S33" s="78"/>
      <c r="T33" s="78"/>
      <c r="U33" s="114"/>
    </row>
    <row r="34" spans="1:21" ht="15" customHeight="1">
      <c r="A34" s="815" t="s">
        <v>74</v>
      </c>
      <c r="B34" s="816"/>
      <c r="C34" s="816"/>
      <c r="D34" s="816"/>
      <c r="E34" s="816"/>
      <c r="F34" s="106">
        <f t="shared" si="0"/>
        <v>876.5042121777769</v>
      </c>
      <c r="G34" s="107">
        <f>SUM(G26:G33)</f>
        <v>31524</v>
      </c>
      <c r="H34" s="107">
        <f>SUM(H26:H33)</f>
        <v>30647.495787822223</v>
      </c>
      <c r="I34" s="107">
        <f aca="true" t="shared" si="5" ref="I34:T34">SUM(I26:I33)</f>
        <v>0</v>
      </c>
      <c r="J34" s="107">
        <f t="shared" si="5"/>
        <v>0</v>
      </c>
      <c r="K34" s="107">
        <f t="shared" si="5"/>
        <v>0</v>
      </c>
      <c r="L34" s="107">
        <f t="shared" si="5"/>
        <v>0</v>
      </c>
      <c r="M34" s="107">
        <f t="shared" si="5"/>
        <v>0</v>
      </c>
      <c r="N34" s="107">
        <f t="shared" si="5"/>
        <v>0</v>
      </c>
      <c r="O34" s="107">
        <f t="shared" si="5"/>
        <v>0</v>
      </c>
      <c r="P34" s="107">
        <f t="shared" si="5"/>
        <v>0</v>
      </c>
      <c r="Q34" s="107">
        <f t="shared" si="5"/>
        <v>0</v>
      </c>
      <c r="R34" s="107">
        <f t="shared" si="5"/>
        <v>0</v>
      </c>
      <c r="S34" s="107">
        <f t="shared" si="5"/>
        <v>0</v>
      </c>
      <c r="T34" s="107">
        <f t="shared" si="5"/>
        <v>0</v>
      </c>
      <c r="U34" s="108"/>
    </row>
    <row r="35" spans="1:21" ht="15" customHeight="1">
      <c r="A35" s="93" t="s">
        <v>115</v>
      </c>
      <c r="B35" s="93" t="s">
        <v>120</v>
      </c>
      <c r="C35" s="93" t="s">
        <v>117</v>
      </c>
      <c r="D35" s="93" t="s">
        <v>313</v>
      </c>
      <c r="E35" s="93" t="s">
        <v>238</v>
      </c>
      <c r="F35" s="94">
        <f t="shared" si="0"/>
        <v>-1494</v>
      </c>
      <c r="G35" s="95">
        <v>7200</v>
      </c>
      <c r="H35" s="95">
        <v>8694</v>
      </c>
      <c r="I35" s="94"/>
      <c r="J35" s="96"/>
      <c r="K35" s="97"/>
      <c r="L35" s="98"/>
      <c r="M35" s="99"/>
      <c r="N35" s="99"/>
      <c r="O35" s="99"/>
      <c r="P35" s="99"/>
      <c r="Q35" s="99"/>
      <c r="R35" s="99"/>
      <c r="S35" s="109"/>
      <c r="T35" s="83"/>
      <c r="U35" s="101"/>
    </row>
    <row r="36" spans="1:21" ht="15" customHeight="1">
      <c r="A36" s="102"/>
      <c r="B36" s="102"/>
      <c r="C36" s="75" t="s">
        <v>104</v>
      </c>
      <c r="D36" s="75" t="s">
        <v>856</v>
      </c>
      <c r="E36" s="75" t="s">
        <v>121</v>
      </c>
      <c r="F36" s="77">
        <f t="shared" si="0"/>
        <v>-200</v>
      </c>
      <c r="G36" s="89">
        <v>600</v>
      </c>
      <c r="H36" s="89">
        <v>800</v>
      </c>
      <c r="I36" s="77"/>
      <c r="J36" s="113"/>
      <c r="K36" s="104"/>
      <c r="L36" s="113"/>
      <c r="M36" s="113"/>
      <c r="N36" s="115"/>
      <c r="O36" s="113"/>
      <c r="P36" s="99"/>
      <c r="Q36" s="99"/>
      <c r="R36" s="99"/>
      <c r="S36" s="113"/>
      <c r="T36" s="113"/>
      <c r="U36" s="120"/>
    </row>
    <row r="37" spans="1:21" ht="15" customHeight="1">
      <c r="A37" s="815" t="s">
        <v>75</v>
      </c>
      <c r="B37" s="816"/>
      <c r="C37" s="816"/>
      <c r="D37" s="816"/>
      <c r="E37" s="816"/>
      <c r="F37" s="106">
        <f t="shared" si="0"/>
        <v>-1694</v>
      </c>
      <c r="G37" s="107">
        <f>SUM(G35:G36)</f>
        <v>7800</v>
      </c>
      <c r="H37" s="107">
        <f>SUM(H35:H36)</f>
        <v>9494</v>
      </c>
      <c r="I37" s="107">
        <f aca="true" t="shared" si="6" ref="I37:T37">SUM(I35:I36)</f>
        <v>0</v>
      </c>
      <c r="J37" s="107">
        <f t="shared" si="6"/>
        <v>0</v>
      </c>
      <c r="K37" s="107">
        <f t="shared" si="6"/>
        <v>0</v>
      </c>
      <c r="L37" s="107">
        <f t="shared" si="6"/>
        <v>0</v>
      </c>
      <c r="M37" s="107">
        <f t="shared" si="6"/>
        <v>0</v>
      </c>
      <c r="N37" s="107">
        <f t="shared" si="6"/>
        <v>0</v>
      </c>
      <c r="O37" s="107">
        <f t="shared" si="6"/>
        <v>0</v>
      </c>
      <c r="P37" s="107">
        <f t="shared" si="6"/>
        <v>0</v>
      </c>
      <c r="Q37" s="107">
        <f t="shared" si="6"/>
        <v>0</v>
      </c>
      <c r="R37" s="107">
        <f t="shared" si="6"/>
        <v>0</v>
      </c>
      <c r="S37" s="107">
        <f t="shared" si="6"/>
        <v>0</v>
      </c>
      <c r="T37" s="107">
        <f t="shared" si="6"/>
        <v>0</v>
      </c>
      <c r="U37" s="108"/>
    </row>
    <row r="38" spans="1:21" ht="15" customHeight="1">
      <c r="A38" s="75" t="s">
        <v>115</v>
      </c>
      <c r="B38" s="75" t="s">
        <v>96</v>
      </c>
      <c r="C38" s="75" t="s">
        <v>117</v>
      </c>
      <c r="D38" s="75" t="s">
        <v>812</v>
      </c>
      <c r="E38" s="75" t="s">
        <v>294</v>
      </c>
      <c r="F38" s="77">
        <f t="shared" si="0"/>
        <v>372</v>
      </c>
      <c r="G38" s="77">
        <v>10896</v>
      </c>
      <c r="H38" s="77">
        <v>10524</v>
      </c>
      <c r="I38" s="77"/>
      <c r="J38" s="103"/>
      <c r="K38" s="104"/>
      <c r="L38" s="112"/>
      <c r="M38" s="99"/>
      <c r="N38" s="99"/>
      <c r="O38" s="99"/>
      <c r="P38" s="99"/>
      <c r="Q38" s="99"/>
      <c r="R38" s="99"/>
      <c r="S38" s="113"/>
      <c r="T38" s="83"/>
      <c r="U38" s="114" t="s">
        <v>312</v>
      </c>
    </row>
    <row r="39" spans="1:21" ht="15" customHeight="1">
      <c r="A39" s="102"/>
      <c r="B39" s="102"/>
      <c r="C39" s="75" t="s">
        <v>118</v>
      </c>
      <c r="D39" s="75" t="s">
        <v>119</v>
      </c>
      <c r="E39" s="75" t="s">
        <v>119</v>
      </c>
      <c r="F39" s="77">
        <f t="shared" si="0"/>
        <v>0</v>
      </c>
      <c r="G39" s="77">
        <v>2400</v>
      </c>
      <c r="H39" s="77">
        <v>2400</v>
      </c>
      <c r="I39" s="77"/>
      <c r="J39" s="103"/>
      <c r="K39" s="104"/>
      <c r="L39" s="112"/>
      <c r="M39" s="99"/>
      <c r="N39" s="99"/>
      <c r="O39" s="99"/>
      <c r="P39" s="99"/>
      <c r="Q39" s="99"/>
      <c r="R39" s="99"/>
      <c r="S39" s="113"/>
      <c r="T39" s="83"/>
      <c r="U39" s="114"/>
    </row>
    <row r="40" spans="1:21" ht="15" customHeight="1">
      <c r="A40" s="102"/>
      <c r="B40" s="102"/>
      <c r="C40" s="75" t="s">
        <v>104</v>
      </c>
      <c r="D40" s="119" t="s">
        <v>813</v>
      </c>
      <c r="E40" s="119" t="s">
        <v>765</v>
      </c>
      <c r="F40" s="77">
        <f t="shared" si="0"/>
        <v>155</v>
      </c>
      <c r="G40" s="77">
        <v>4540</v>
      </c>
      <c r="H40" s="77">
        <v>4385</v>
      </c>
      <c r="I40" s="77"/>
      <c r="J40" s="113"/>
      <c r="K40" s="104"/>
      <c r="L40" s="112"/>
      <c r="M40" s="113"/>
      <c r="N40" s="115"/>
      <c r="O40" s="99"/>
      <c r="P40" s="113"/>
      <c r="Q40" s="113"/>
      <c r="R40" s="113"/>
      <c r="S40" s="113"/>
      <c r="T40" s="113"/>
      <c r="U40" s="114" t="s">
        <v>767</v>
      </c>
    </row>
    <row r="41" spans="1:21" ht="15" customHeight="1">
      <c r="A41" s="102"/>
      <c r="B41" s="102"/>
      <c r="C41" s="75" t="s">
        <v>122</v>
      </c>
      <c r="D41" s="741" t="s">
        <v>751</v>
      </c>
      <c r="E41" s="75" t="s">
        <v>295</v>
      </c>
      <c r="F41" s="77">
        <f t="shared" si="0"/>
        <v>23.882799999999975</v>
      </c>
      <c r="G41" s="77">
        <v>557</v>
      </c>
      <c r="H41" s="77">
        <f>SUM(H38:H40)*0.0308</f>
        <v>533.1172</v>
      </c>
      <c r="I41" s="77"/>
      <c r="J41" s="103"/>
      <c r="K41" s="104"/>
      <c r="L41" s="104"/>
      <c r="M41" s="99"/>
      <c r="N41" s="99"/>
      <c r="O41" s="99"/>
      <c r="P41" s="99"/>
      <c r="Q41" s="99"/>
      <c r="R41" s="99"/>
      <c r="S41" s="113"/>
      <c r="T41" s="99"/>
      <c r="U41" s="114"/>
    </row>
    <row r="42" spans="1:21" ht="15" customHeight="1">
      <c r="A42" s="102"/>
      <c r="B42" s="102"/>
      <c r="C42" s="75" t="s">
        <v>123</v>
      </c>
      <c r="D42" s="741" t="s">
        <v>752</v>
      </c>
      <c r="E42" s="75" t="s">
        <v>296</v>
      </c>
      <c r="F42" s="77">
        <f t="shared" si="0"/>
        <v>20.095000000000027</v>
      </c>
      <c r="G42" s="77">
        <v>799</v>
      </c>
      <c r="H42" s="77">
        <f>SUM(H38:H40)*0.045</f>
        <v>778.905</v>
      </c>
      <c r="I42" s="77"/>
      <c r="J42" s="103"/>
      <c r="K42" s="104"/>
      <c r="L42" s="112"/>
      <c r="M42" s="99"/>
      <c r="N42" s="99"/>
      <c r="O42" s="99"/>
      <c r="P42" s="99"/>
      <c r="Q42" s="99"/>
      <c r="R42" s="99"/>
      <c r="S42" s="113"/>
      <c r="T42" s="83"/>
      <c r="U42" s="114"/>
    </row>
    <row r="43" spans="1:21" ht="15" customHeight="1">
      <c r="A43" s="102"/>
      <c r="B43" s="102"/>
      <c r="C43" s="75" t="s">
        <v>93</v>
      </c>
      <c r="D43" s="741" t="s">
        <v>753</v>
      </c>
      <c r="E43" s="75" t="s">
        <v>297</v>
      </c>
      <c r="F43" s="77">
        <f t="shared" si="0"/>
        <v>21.52799999999999</v>
      </c>
      <c r="G43" s="77">
        <v>160</v>
      </c>
      <c r="H43" s="77">
        <f>SUM(H38:H40)*0.008</f>
        <v>138.472</v>
      </c>
      <c r="I43" s="77"/>
      <c r="J43" s="113"/>
      <c r="K43" s="113"/>
      <c r="L43" s="104"/>
      <c r="M43" s="113"/>
      <c r="N43" s="115"/>
      <c r="O43" s="113"/>
      <c r="P43" s="113"/>
      <c r="Q43" s="113"/>
      <c r="R43" s="113"/>
      <c r="S43" s="113"/>
      <c r="T43" s="113"/>
      <c r="U43" s="114"/>
    </row>
    <row r="44" spans="1:21" ht="15" customHeight="1">
      <c r="A44" s="102"/>
      <c r="B44" s="102"/>
      <c r="C44" s="75" t="s">
        <v>94</v>
      </c>
      <c r="D44" s="741" t="s">
        <v>754</v>
      </c>
      <c r="E44" s="75" t="s">
        <v>298</v>
      </c>
      <c r="F44" s="77">
        <f t="shared" si="0"/>
        <v>4.524599999999992</v>
      </c>
      <c r="G44" s="77">
        <v>188</v>
      </c>
      <c r="H44" s="77">
        <f>SUM(H38:H40)*0.0106</f>
        <v>183.4754</v>
      </c>
      <c r="I44" s="77"/>
      <c r="J44" s="113"/>
      <c r="K44" s="113"/>
      <c r="L44" s="112"/>
      <c r="M44" s="113"/>
      <c r="N44" s="115"/>
      <c r="O44" s="113"/>
      <c r="P44" s="113"/>
      <c r="Q44" s="113"/>
      <c r="R44" s="113"/>
      <c r="S44" s="113"/>
      <c r="T44" s="113"/>
      <c r="U44" s="114"/>
    </row>
    <row r="45" spans="1:21" ht="15" customHeight="1">
      <c r="A45" s="102"/>
      <c r="B45" s="102"/>
      <c r="C45" s="75" t="s">
        <v>95</v>
      </c>
      <c r="D45" s="75" t="s">
        <v>315</v>
      </c>
      <c r="E45" s="75" t="s">
        <v>299</v>
      </c>
      <c r="F45" s="77">
        <f t="shared" si="0"/>
        <v>36.58333333333326</v>
      </c>
      <c r="G45" s="77">
        <v>1479</v>
      </c>
      <c r="H45" s="77">
        <f>SUM(H38:H40)/12</f>
        <v>1442.4166666666667</v>
      </c>
      <c r="I45" s="77"/>
      <c r="J45" s="78"/>
      <c r="K45" s="78"/>
      <c r="L45" s="78"/>
      <c r="M45" s="82"/>
      <c r="N45" s="77"/>
      <c r="O45" s="78"/>
      <c r="P45" s="78"/>
      <c r="Q45" s="78"/>
      <c r="R45" s="78"/>
      <c r="S45" s="78"/>
      <c r="T45" s="78"/>
      <c r="U45" s="114"/>
    </row>
    <row r="46" spans="1:21" ht="15" customHeight="1" thickBot="1">
      <c r="A46" s="815" t="s">
        <v>76</v>
      </c>
      <c r="B46" s="816"/>
      <c r="C46" s="816"/>
      <c r="D46" s="816"/>
      <c r="E46" s="816"/>
      <c r="F46" s="106">
        <f t="shared" si="0"/>
        <v>634.6137333333318</v>
      </c>
      <c r="G46" s="106">
        <v>21020</v>
      </c>
      <c r="H46" s="106">
        <f>SUM(H38:H45)</f>
        <v>20385.38626666667</v>
      </c>
      <c r="I46" s="106">
        <f aca="true" t="shared" si="7" ref="I46:T46">SUM(I38:I45)</f>
        <v>0</v>
      </c>
      <c r="J46" s="106">
        <f t="shared" si="7"/>
        <v>0</v>
      </c>
      <c r="K46" s="106">
        <f t="shared" si="7"/>
        <v>0</v>
      </c>
      <c r="L46" s="106">
        <f t="shared" si="7"/>
        <v>0</v>
      </c>
      <c r="M46" s="106">
        <f t="shared" si="7"/>
        <v>0</v>
      </c>
      <c r="N46" s="106">
        <f t="shared" si="7"/>
        <v>0</v>
      </c>
      <c r="O46" s="106">
        <f t="shared" si="7"/>
        <v>0</v>
      </c>
      <c r="P46" s="106">
        <f t="shared" si="7"/>
        <v>0</v>
      </c>
      <c r="Q46" s="106">
        <f t="shared" si="7"/>
        <v>0</v>
      </c>
      <c r="R46" s="106">
        <f t="shared" si="7"/>
        <v>0</v>
      </c>
      <c r="S46" s="106">
        <f t="shared" si="7"/>
        <v>0</v>
      </c>
      <c r="T46" s="106">
        <f t="shared" si="7"/>
        <v>0</v>
      </c>
      <c r="U46" s="121"/>
    </row>
    <row r="47" spans="1:21" s="38" customFormat="1" ht="15" customHeight="1" thickTop="1">
      <c r="A47" s="813" t="s">
        <v>43</v>
      </c>
      <c r="B47" s="814"/>
      <c r="C47" s="814"/>
      <c r="D47" s="814"/>
      <c r="E47" s="814"/>
      <c r="F47" s="90">
        <f t="shared" si="0"/>
        <v>-182.88205448888766</v>
      </c>
      <c r="G47" s="90">
        <f aca="true" t="shared" si="8" ref="G47:T47">G34+G37+G46</f>
        <v>60344</v>
      </c>
      <c r="H47" s="90">
        <f t="shared" si="8"/>
        <v>60526.88205448889</v>
      </c>
      <c r="I47" s="90">
        <f t="shared" si="8"/>
        <v>0</v>
      </c>
      <c r="J47" s="90">
        <f t="shared" si="8"/>
        <v>0</v>
      </c>
      <c r="K47" s="90">
        <f t="shared" si="8"/>
        <v>0</v>
      </c>
      <c r="L47" s="90">
        <f t="shared" si="8"/>
        <v>0</v>
      </c>
      <c r="M47" s="90">
        <f t="shared" si="8"/>
        <v>0</v>
      </c>
      <c r="N47" s="90">
        <f t="shared" si="8"/>
        <v>0</v>
      </c>
      <c r="O47" s="90">
        <f t="shared" si="8"/>
        <v>0</v>
      </c>
      <c r="P47" s="90">
        <f t="shared" si="8"/>
        <v>0</v>
      </c>
      <c r="Q47" s="90">
        <f t="shared" si="8"/>
        <v>0</v>
      </c>
      <c r="R47" s="90">
        <f t="shared" si="8"/>
        <v>0</v>
      </c>
      <c r="S47" s="90">
        <f t="shared" si="8"/>
        <v>0</v>
      </c>
      <c r="T47" s="90">
        <f t="shared" si="8"/>
        <v>0</v>
      </c>
      <c r="U47" s="118"/>
    </row>
    <row r="48" spans="1:21" ht="15.75" customHeight="1">
      <c r="A48" s="102" t="s">
        <v>52</v>
      </c>
      <c r="B48" s="75" t="s">
        <v>164</v>
      </c>
      <c r="C48" s="75" t="s">
        <v>169</v>
      </c>
      <c r="D48" s="122" t="s">
        <v>980</v>
      </c>
      <c r="E48" s="122" t="s">
        <v>980</v>
      </c>
      <c r="F48" s="123">
        <f aca="true" t="shared" si="9" ref="F48:F80">G48-H48</f>
        <v>0</v>
      </c>
      <c r="G48" s="178">
        <v>450</v>
      </c>
      <c r="H48" s="123">
        <v>450</v>
      </c>
      <c r="I48" s="123"/>
      <c r="J48" s="103"/>
      <c r="K48" s="104"/>
      <c r="L48" s="112"/>
      <c r="M48" s="99"/>
      <c r="N48" s="99"/>
      <c r="O48" s="99"/>
      <c r="P48" s="99"/>
      <c r="Q48" s="99"/>
      <c r="R48" s="99"/>
      <c r="S48" s="124"/>
      <c r="T48" s="125"/>
      <c r="U48" s="126"/>
    </row>
    <row r="49" spans="1:21" ht="15.75" customHeight="1">
      <c r="A49" s="102"/>
      <c r="B49" s="102"/>
      <c r="C49" s="75" t="s">
        <v>179</v>
      </c>
      <c r="D49" s="75" t="s">
        <v>981</v>
      </c>
      <c r="E49" s="75" t="s">
        <v>981</v>
      </c>
      <c r="F49" s="123">
        <f t="shared" si="9"/>
        <v>0</v>
      </c>
      <c r="G49" s="178">
        <v>3000</v>
      </c>
      <c r="H49" s="123">
        <v>3000</v>
      </c>
      <c r="I49" s="123"/>
      <c r="J49" s="124"/>
      <c r="K49" s="127"/>
      <c r="L49" s="99"/>
      <c r="M49" s="128"/>
      <c r="N49" s="128"/>
      <c r="O49" s="128"/>
      <c r="P49" s="128"/>
      <c r="Q49" s="128"/>
      <c r="R49" s="128"/>
      <c r="S49" s="124"/>
      <c r="T49" s="124"/>
      <c r="U49" s="126"/>
    </row>
    <row r="50" spans="1:21" ht="15.75" customHeight="1">
      <c r="A50" s="102"/>
      <c r="B50" s="102"/>
      <c r="C50" s="75" t="s">
        <v>178</v>
      </c>
      <c r="D50" s="75" t="s">
        <v>1154</v>
      </c>
      <c r="E50" s="75" t="s">
        <v>1154</v>
      </c>
      <c r="F50" s="123">
        <f t="shared" si="9"/>
        <v>0</v>
      </c>
      <c r="G50" s="178">
        <v>13800</v>
      </c>
      <c r="H50" s="123">
        <v>13800</v>
      </c>
      <c r="I50" s="123"/>
      <c r="J50" s="103"/>
      <c r="K50" s="104"/>
      <c r="L50" s="112"/>
      <c r="M50" s="99"/>
      <c r="N50" s="99"/>
      <c r="O50" s="99"/>
      <c r="P50" s="99"/>
      <c r="Q50" s="99"/>
      <c r="R50" s="99"/>
      <c r="S50" s="124"/>
      <c r="T50" s="83"/>
      <c r="U50" s="126"/>
    </row>
    <row r="51" spans="1:21" ht="15.75" customHeight="1">
      <c r="A51" s="102"/>
      <c r="B51" s="102"/>
      <c r="C51" s="75"/>
      <c r="D51" s="75" t="s">
        <v>1155</v>
      </c>
      <c r="E51" s="75" t="s">
        <v>1155</v>
      </c>
      <c r="F51" s="123">
        <f t="shared" si="9"/>
        <v>0</v>
      </c>
      <c r="G51" s="178"/>
      <c r="H51" s="123"/>
      <c r="I51" s="123"/>
      <c r="J51" s="103"/>
      <c r="K51" s="104"/>
      <c r="L51" s="112"/>
      <c r="M51" s="99"/>
      <c r="N51" s="99"/>
      <c r="O51" s="99"/>
      <c r="P51" s="99"/>
      <c r="Q51" s="99"/>
      <c r="R51" s="99"/>
      <c r="S51" s="124"/>
      <c r="T51" s="80"/>
      <c r="U51" s="126"/>
    </row>
    <row r="52" spans="1:21" ht="15.75" customHeight="1">
      <c r="A52" s="102"/>
      <c r="B52" s="102"/>
      <c r="C52" s="75" t="s">
        <v>177</v>
      </c>
      <c r="D52" s="75" t="s">
        <v>982</v>
      </c>
      <c r="E52" s="75" t="s">
        <v>982</v>
      </c>
      <c r="F52" s="123">
        <f t="shared" si="9"/>
        <v>0</v>
      </c>
      <c r="G52" s="178">
        <v>500</v>
      </c>
      <c r="H52" s="123">
        <v>500</v>
      </c>
      <c r="I52" s="123"/>
      <c r="J52" s="124"/>
      <c r="K52" s="124"/>
      <c r="L52" s="128"/>
      <c r="M52" s="82"/>
      <c r="N52" s="123"/>
      <c r="O52" s="124"/>
      <c r="P52" s="124"/>
      <c r="Q52" s="124"/>
      <c r="R52" s="124"/>
      <c r="S52" s="124"/>
      <c r="T52" s="124"/>
      <c r="U52" s="126"/>
    </row>
    <row r="53" spans="1:21" ht="15.75" customHeight="1">
      <c r="A53" s="102"/>
      <c r="B53" s="102"/>
      <c r="C53" s="75" t="s">
        <v>165</v>
      </c>
      <c r="D53" s="129" t="s">
        <v>1153</v>
      </c>
      <c r="E53" s="129" t="s">
        <v>1153</v>
      </c>
      <c r="F53" s="123">
        <f>G53-H53</f>
        <v>0</v>
      </c>
      <c r="G53" s="178">
        <v>5700</v>
      </c>
      <c r="H53" s="123">
        <v>5700</v>
      </c>
      <c r="I53" s="123"/>
      <c r="J53" s="124"/>
      <c r="K53" s="127"/>
      <c r="L53" s="128"/>
      <c r="M53" s="103"/>
      <c r="N53" s="128"/>
      <c r="O53" s="128"/>
      <c r="P53" s="128"/>
      <c r="Q53" s="128"/>
      <c r="R53" s="128"/>
      <c r="S53" s="124"/>
      <c r="T53" s="124"/>
      <c r="U53" s="126"/>
    </row>
    <row r="54" spans="1:21" ht="15.75" customHeight="1">
      <c r="A54" s="102"/>
      <c r="B54" s="102"/>
      <c r="C54" s="75"/>
      <c r="D54" s="129" t="s">
        <v>124</v>
      </c>
      <c r="E54" s="129" t="s">
        <v>124</v>
      </c>
      <c r="F54" s="123"/>
      <c r="G54" s="178"/>
      <c r="H54" s="123"/>
      <c r="I54" s="123"/>
      <c r="J54" s="124"/>
      <c r="K54" s="127"/>
      <c r="L54" s="128"/>
      <c r="M54" s="103"/>
      <c r="N54" s="128"/>
      <c r="O54" s="128"/>
      <c r="P54" s="128"/>
      <c r="Q54" s="128"/>
      <c r="R54" s="128"/>
      <c r="S54" s="124"/>
      <c r="T54" s="124"/>
      <c r="U54" s="126"/>
    </row>
    <row r="55" spans="1:21" ht="15.75" customHeight="1">
      <c r="A55" s="815" t="s">
        <v>171</v>
      </c>
      <c r="B55" s="817"/>
      <c r="C55" s="817"/>
      <c r="D55" s="817"/>
      <c r="E55" s="817"/>
      <c r="F55" s="613"/>
      <c r="G55" s="106">
        <f>SUM(G48:G54)</f>
        <v>23450</v>
      </c>
      <c r="H55" s="106">
        <f>SUM(H48:H54)</f>
        <v>23450</v>
      </c>
      <c r="I55" s="106">
        <f aca="true" t="shared" si="10" ref="I55:T55">SUM(I48:I54)</f>
        <v>0</v>
      </c>
      <c r="J55" s="106">
        <f t="shared" si="10"/>
        <v>0</v>
      </c>
      <c r="K55" s="106">
        <f t="shared" si="10"/>
        <v>0</v>
      </c>
      <c r="L55" s="106">
        <f t="shared" si="10"/>
        <v>0</v>
      </c>
      <c r="M55" s="106">
        <f t="shared" si="10"/>
        <v>0</v>
      </c>
      <c r="N55" s="106">
        <f t="shared" si="10"/>
        <v>0</v>
      </c>
      <c r="O55" s="106">
        <f t="shared" si="10"/>
        <v>0</v>
      </c>
      <c r="P55" s="106">
        <f t="shared" si="10"/>
        <v>0</v>
      </c>
      <c r="Q55" s="106">
        <f t="shared" si="10"/>
        <v>0</v>
      </c>
      <c r="R55" s="106">
        <f t="shared" si="10"/>
        <v>0</v>
      </c>
      <c r="S55" s="106">
        <f t="shared" si="10"/>
        <v>0</v>
      </c>
      <c r="T55" s="106">
        <f t="shared" si="10"/>
        <v>0</v>
      </c>
      <c r="U55" s="130"/>
    </row>
    <row r="56" spans="1:21" ht="15.75" customHeight="1">
      <c r="A56" s="92" t="s">
        <v>52</v>
      </c>
      <c r="B56" s="93" t="s">
        <v>55</v>
      </c>
      <c r="C56" s="93" t="s">
        <v>163</v>
      </c>
      <c r="D56" s="93" t="s">
        <v>44</v>
      </c>
      <c r="E56" s="93" t="s">
        <v>44</v>
      </c>
      <c r="F56" s="123">
        <f t="shared" si="9"/>
        <v>0</v>
      </c>
      <c r="G56" s="123">
        <v>2730</v>
      </c>
      <c r="H56" s="123">
        <v>2730</v>
      </c>
      <c r="I56" s="123"/>
      <c r="J56" s="103"/>
      <c r="K56" s="104"/>
      <c r="L56" s="112"/>
      <c r="M56" s="99"/>
      <c r="N56" s="81"/>
      <c r="O56" s="99"/>
      <c r="P56" s="99"/>
      <c r="Q56" s="99"/>
      <c r="R56" s="99"/>
      <c r="S56" s="124"/>
      <c r="T56" s="99"/>
      <c r="U56" s="126"/>
    </row>
    <row r="57" spans="1:21" ht="15.75" customHeight="1">
      <c r="A57" s="102"/>
      <c r="B57" s="111"/>
      <c r="C57" s="131"/>
      <c r="D57" s="75" t="s">
        <v>802</v>
      </c>
      <c r="E57" s="75" t="s">
        <v>45</v>
      </c>
      <c r="F57" s="123">
        <f t="shared" si="9"/>
        <v>-535</v>
      </c>
      <c r="G57" s="123">
        <v>23</v>
      </c>
      <c r="H57" s="123">
        <v>558</v>
      </c>
      <c r="I57" s="123"/>
      <c r="J57" s="124"/>
      <c r="K57" s="124"/>
      <c r="L57" s="124"/>
      <c r="M57" s="99"/>
      <c r="N57" s="123"/>
      <c r="O57" s="124"/>
      <c r="P57" s="124"/>
      <c r="Q57" s="124"/>
      <c r="R57" s="124"/>
      <c r="S57" s="124"/>
      <c r="T57" s="124"/>
      <c r="U57" s="132"/>
    </row>
    <row r="58" spans="1:21" ht="15.75" customHeight="1">
      <c r="A58" s="102"/>
      <c r="B58" s="111"/>
      <c r="C58" s="131"/>
      <c r="D58" s="75" t="s">
        <v>311</v>
      </c>
      <c r="E58" s="75" t="s">
        <v>286</v>
      </c>
      <c r="F58" s="123">
        <f t="shared" si="9"/>
        <v>-72</v>
      </c>
      <c r="G58" s="123">
        <v>8</v>
      </c>
      <c r="H58" s="123">
        <v>80</v>
      </c>
      <c r="I58" s="123"/>
      <c r="J58" s="124"/>
      <c r="K58" s="124"/>
      <c r="L58" s="124"/>
      <c r="M58" s="124"/>
      <c r="N58" s="123"/>
      <c r="O58" s="124"/>
      <c r="P58" s="124"/>
      <c r="Q58" s="124"/>
      <c r="R58" s="124"/>
      <c r="S58" s="124"/>
      <c r="T58" s="124"/>
      <c r="U58" s="132"/>
    </row>
    <row r="59" spans="1:21" ht="15.75" customHeight="1">
      <c r="A59" s="102"/>
      <c r="B59" s="111"/>
      <c r="C59" s="131"/>
      <c r="D59" s="75"/>
      <c r="E59" s="75" t="s">
        <v>42</v>
      </c>
      <c r="F59" s="123">
        <f t="shared" si="9"/>
        <v>-42</v>
      </c>
      <c r="G59" s="123"/>
      <c r="H59" s="123">
        <v>42</v>
      </c>
      <c r="I59" s="123"/>
      <c r="J59" s="124"/>
      <c r="K59" s="124"/>
      <c r="L59" s="124"/>
      <c r="M59" s="124"/>
      <c r="N59" s="123"/>
      <c r="O59" s="124"/>
      <c r="P59" s="124"/>
      <c r="Q59" s="124"/>
      <c r="R59" s="124"/>
      <c r="S59" s="124"/>
      <c r="T59" s="124"/>
      <c r="U59" s="126" t="s">
        <v>764</v>
      </c>
    </row>
    <row r="60" spans="1:21" ht="15.75" customHeight="1">
      <c r="A60" s="102"/>
      <c r="B60" s="111"/>
      <c r="C60" s="131"/>
      <c r="D60" s="75" t="s">
        <v>1152</v>
      </c>
      <c r="E60" s="75" t="s">
        <v>1161</v>
      </c>
      <c r="F60" s="123">
        <f t="shared" si="9"/>
        <v>0</v>
      </c>
      <c r="G60" s="123">
        <v>468</v>
      </c>
      <c r="H60" s="123">
        <v>468</v>
      </c>
      <c r="I60" s="123"/>
      <c r="J60" s="124"/>
      <c r="K60" s="124"/>
      <c r="L60" s="133"/>
      <c r="M60" s="124"/>
      <c r="N60" s="123"/>
      <c r="O60" s="124"/>
      <c r="P60" s="124"/>
      <c r="Q60" s="124"/>
      <c r="R60" s="124"/>
      <c r="S60" s="124"/>
      <c r="T60" s="124"/>
      <c r="U60" s="126"/>
    </row>
    <row r="61" spans="1:21" ht="15.75" customHeight="1">
      <c r="A61" s="102"/>
      <c r="B61" s="111"/>
      <c r="C61" s="131"/>
      <c r="D61" s="75" t="s">
        <v>41</v>
      </c>
      <c r="E61" s="75" t="s">
        <v>41</v>
      </c>
      <c r="F61" s="123">
        <f t="shared" si="9"/>
        <v>0</v>
      </c>
      <c r="G61" s="123">
        <v>140</v>
      </c>
      <c r="H61" s="123">
        <v>140</v>
      </c>
      <c r="I61" s="123"/>
      <c r="J61" s="124"/>
      <c r="K61" s="124"/>
      <c r="L61" s="133"/>
      <c r="M61" s="124"/>
      <c r="N61" s="123"/>
      <c r="O61" s="124"/>
      <c r="P61" s="124"/>
      <c r="Q61" s="124"/>
      <c r="R61" s="124"/>
      <c r="S61" s="124"/>
      <c r="T61" s="124"/>
      <c r="U61" s="126"/>
    </row>
    <row r="62" spans="1:21" ht="15.75" customHeight="1">
      <c r="A62" s="102"/>
      <c r="B62" s="111"/>
      <c r="C62" s="131"/>
      <c r="D62" s="75" t="s">
        <v>316</v>
      </c>
      <c r="E62" s="75" t="s">
        <v>40</v>
      </c>
      <c r="F62" s="123"/>
      <c r="G62" s="123">
        <v>48</v>
      </c>
      <c r="H62" s="123">
        <v>120</v>
      </c>
      <c r="I62" s="123"/>
      <c r="J62" s="124"/>
      <c r="K62" s="124"/>
      <c r="L62" s="133"/>
      <c r="M62" s="124"/>
      <c r="N62" s="123"/>
      <c r="O62" s="124"/>
      <c r="P62" s="124"/>
      <c r="Q62" s="124"/>
      <c r="R62" s="124"/>
      <c r="S62" s="124"/>
      <c r="T62" s="124"/>
      <c r="U62" s="126"/>
    </row>
    <row r="63" spans="1:21" ht="15.75" customHeight="1">
      <c r="A63" s="102"/>
      <c r="B63" s="111"/>
      <c r="C63" s="131"/>
      <c r="D63" s="75" t="s">
        <v>317</v>
      </c>
      <c r="E63" s="75" t="s">
        <v>281</v>
      </c>
      <c r="F63" s="123">
        <f t="shared" si="9"/>
        <v>0</v>
      </c>
      <c r="G63" s="123">
        <v>140</v>
      </c>
      <c r="H63" s="123">
        <v>140</v>
      </c>
      <c r="I63" s="123"/>
      <c r="J63" s="124"/>
      <c r="K63" s="124"/>
      <c r="L63" s="124"/>
      <c r="M63" s="124"/>
      <c r="N63" s="123"/>
      <c r="O63" s="124"/>
      <c r="P63" s="124"/>
      <c r="Q63" s="124"/>
      <c r="R63" s="124"/>
      <c r="S63" s="124"/>
      <c r="T63" s="124"/>
      <c r="U63" s="126"/>
    </row>
    <row r="64" spans="1:21" ht="15.75" customHeight="1">
      <c r="A64" s="102"/>
      <c r="B64" s="111"/>
      <c r="C64" s="131"/>
      <c r="D64" s="119" t="s">
        <v>318</v>
      </c>
      <c r="E64" s="119" t="s">
        <v>282</v>
      </c>
      <c r="F64" s="123">
        <f t="shared" si="9"/>
        <v>0</v>
      </c>
      <c r="G64" s="123">
        <v>972</v>
      </c>
      <c r="H64" s="123">
        <v>972</v>
      </c>
      <c r="I64" s="123"/>
      <c r="J64" s="124"/>
      <c r="K64" s="124"/>
      <c r="L64" s="112"/>
      <c r="M64" s="124"/>
      <c r="N64" s="123"/>
      <c r="O64" s="124"/>
      <c r="P64" s="124"/>
      <c r="Q64" s="124"/>
      <c r="R64" s="124"/>
      <c r="S64" s="124"/>
      <c r="T64" s="124"/>
      <c r="U64" s="126"/>
    </row>
    <row r="65" spans="1:21" ht="15.75" customHeight="1">
      <c r="A65" s="102"/>
      <c r="B65" s="111"/>
      <c r="C65" s="131"/>
      <c r="D65" s="75" t="s">
        <v>319</v>
      </c>
      <c r="E65" s="75" t="s">
        <v>283</v>
      </c>
      <c r="F65" s="123">
        <f t="shared" si="9"/>
        <v>0</v>
      </c>
      <c r="G65" s="123">
        <f>6*40</f>
        <v>240</v>
      </c>
      <c r="H65" s="123">
        <f>6*40</f>
        <v>240</v>
      </c>
      <c r="I65" s="123"/>
      <c r="J65" s="124"/>
      <c r="K65" s="124"/>
      <c r="L65" s="124"/>
      <c r="M65" s="124"/>
      <c r="N65" s="99"/>
      <c r="O65" s="124"/>
      <c r="P65" s="124"/>
      <c r="Q65" s="124"/>
      <c r="R65" s="124"/>
      <c r="S65" s="124"/>
      <c r="T65" s="124"/>
      <c r="U65" s="126"/>
    </row>
    <row r="66" spans="1:21" ht="15.75" customHeight="1">
      <c r="A66" s="102"/>
      <c r="B66" s="111"/>
      <c r="C66" s="131"/>
      <c r="D66" s="119" t="s">
        <v>320</v>
      </c>
      <c r="E66" s="119" t="s">
        <v>46</v>
      </c>
      <c r="F66" s="123">
        <f t="shared" si="9"/>
        <v>0</v>
      </c>
      <c r="G66" s="123">
        <v>60</v>
      </c>
      <c r="H66" s="123">
        <v>60</v>
      </c>
      <c r="I66" s="123"/>
      <c r="J66" s="124"/>
      <c r="K66" s="124"/>
      <c r="L66" s="124"/>
      <c r="M66" s="124"/>
      <c r="N66" s="123"/>
      <c r="O66" s="124"/>
      <c r="P66" s="124"/>
      <c r="Q66" s="124"/>
      <c r="R66" s="124"/>
      <c r="S66" s="124"/>
      <c r="T66" s="99"/>
      <c r="U66" s="132"/>
    </row>
    <row r="67" spans="1:21" ht="15.75" customHeight="1">
      <c r="A67" s="102"/>
      <c r="B67" s="111"/>
      <c r="C67" s="131"/>
      <c r="D67" s="75" t="s">
        <v>321</v>
      </c>
      <c r="E67" s="75" t="s">
        <v>1062</v>
      </c>
      <c r="F67" s="123">
        <f t="shared" si="9"/>
        <v>0</v>
      </c>
      <c r="G67" s="123">
        <f>2*400</f>
        <v>800</v>
      </c>
      <c r="H67" s="123">
        <f>2*400</f>
        <v>800</v>
      </c>
      <c r="I67" s="123"/>
      <c r="J67" s="124"/>
      <c r="K67" s="127"/>
      <c r="L67" s="128"/>
      <c r="M67" s="128"/>
      <c r="N67" s="99"/>
      <c r="O67" s="99"/>
      <c r="P67" s="128"/>
      <c r="Q67" s="128"/>
      <c r="R67" s="128"/>
      <c r="S67" s="124"/>
      <c r="T67" s="124"/>
      <c r="U67" s="126"/>
    </row>
    <row r="68" spans="1:21" ht="15.75" customHeight="1">
      <c r="A68" s="815" t="s">
        <v>77</v>
      </c>
      <c r="B68" s="816"/>
      <c r="C68" s="816"/>
      <c r="D68" s="816"/>
      <c r="E68" s="816"/>
      <c r="F68" s="106">
        <f t="shared" si="9"/>
        <v>-721</v>
      </c>
      <c r="G68" s="106">
        <f aca="true" t="shared" si="11" ref="G68:T68">SUM(G56:G67)</f>
        <v>5629</v>
      </c>
      <c r="H68" s="106">
        <f t="shared" si="11"/>
        <v>6350</v>
      </c>
      <c r="I68" s="106">
        <f t="shared" si="11"/>
        <v>0</v>
      </c>
      <c r="J68" s="106">
        <f t="shared" si="11"/>
        <v>0</v>
      </c>
      <c r="K68" s="106">
        <f t="shared" si="11"/>
        <v>0</v>
      </c>
      <c r="L68" s="106">
        <f t="shared" si="11"/>
        <v>0</v>
      </c>
      <c r="M68" s="106">
        <f t="shared" si="11"/>
        <v>0</v>
      </c>
      <c r="N68" s="106">
        <f t="shared" si="11"/>
        <v>0</v>
      </c>
      <c r="O68" s="106">
        <f t="shared" si="11"/>
        <v>0</v>
      </c>
      <c r="P68" s="106">
        <f t="shared" si="11"/>
        <v>0</v>
      </c>
      <c r="Q68" s="106">
        <f t="shared" si="11"/>
        <v>0</v>
      </c>
      <c r="R68" s="106">
        <f t="shared" si="11"/>
        <v>0</v>
      </c>
      <c r="S68" s="106">
        <f t="shared" si="11"/>
        <v>0</v>
      </c>
      <c r="T68" s="106">
        <f t="shared" si="11"/>
        <v>0</v>
      </c>
      <c r="U68" s="130"/>
    </row>
    <row r="69" spans="1:21" ht="15.75" customHeight="1">
      <c r="A69" s="93" t="s">
        <v>52</v>
      </c>
      <c r="B69" s="93" t="s">
        <v>55</v>
      </c>
      <c r="C69" s="93" t="s">
        <v>173</v>
      </c>
      <c r="D69" s="93" t="s">
        <v>125</v>
      </c>
      <c r="E69" s="93" t="s">
        <v>125</v>
      </c>
      <c r="F69" s="123">
        <f t="shared" si="9"/>
        <v>0</v>
      </c>
      <c r="G69" s="123">
        <v>1100</v>
      </c>
      <c r="H69" s="123">
        <v>1100</v>
      </c>
      <c r="I69" s="123"/>
      <c r="J69" s="124"/>
      <c r="K69" s="124"/>
      <c r="L69" s="135"/>
      <c r="M69" s="99"/>
      <c r="N69" s="99"/>
      <c r="O69" s="99"/>
      <c r="P69" s="124"/>
      <c r="Q69" s="124"/>
      <c r="R69" s="124"/>
      <c r="S69" s="124"/>
      <c r="T69" s="124"/>
      <c r="U69" s="132"/>
    </row>
    <row r="70" spans="1:21" ht="15.75" customHeight="1">
      <c r="A70" s="102"/>
      <c r="B70" s="111"/>
      <c r="C70" s="131"/>
      <c r="D70" s="75" t="s">
        <v>126</v>
      </c>
      <c r="E70" s="75" t="s">
        <v>126</v>
      </c>
      <c r="F70" s="123">
        <f t="shared" si="9"/>
        <v>0</v>
      </c>
      <c r="G70" s="123">
        <v>600</v>
      </c>
      <c r="H70" s="123">
        <v>600</v>
      </c>
      <c r="I70" s="123"/>
      <c r="J70" s="124"/>
      <c r="K70" s="124"/>
      <c r="L70" s="124"/>
      <c r="M70" s="124"/>
      <c r="N70" s="123"/>
      <c r="O70" s="124"/>
      <c r="P70" s="124"/>
      <c r="Q70" s="124"/>
      <c r="R70" s="124"/>
      <c r="S70" s="124"/>
      <c r="T70" s="124"/>
      <c r="U70" s="132"/>
    </row>
    <row r="71" spans="1:21" ht="15.75" customHeight="1">
      <c r="A71" s="102"/>
      <c r="B71" s="111"/>
      <c r="C71" s="131"/>
      <c r="D71" s="75" t="s">
        <v>127</v>
      </c>
      <c r="E71" s="75" t="s">
        <v>127</v>
      </c>
      <c r="F71" s="123">
        <f t="shared" si="9"/>
        <v>0</v>
      </c>
      <c r="G71" s="123">
        <v>100</v>
      </c>
      <c r="H71" s="123">
        <v>100</v>
      </c>
      <c r="I71" s="123"/>
      <c r="J71" s="124"/>
      <c r="K71" s="124"/>
      <c r="L71" s="124"/>
      <c r="M71" s="124"/>
      <c r="N71" s="123"/>
      <c r="O71" s="99"/>
      <c r="P71" s="124"/>
      <c r="Q71" s="124"/>
      <c r="R71" s="124"/>
      <c r="S71" s="124"/>
      <c r="T71" s="124"/>
      <c r="U71" s="132"/>
    </row>
    <row r="72" spans="1:21" ht="15.75" customHeight="1">
      <c r="A72" s="102"/>
      <c r="B72" s="111"/>
      <c r="C72" s="131"/>
      <c r="D72" s="75" t="s">
        <v>128</v>
      </c>
      <c r="E72" s="75" t="s">
        <v>128</v>
      </c>
      <c r="F72" s="123">
        <f t="shared" si="9"/>
        <v>0</v>
      </c>
      <c r="G72" s="123">
        <v>200</v>
      </c>
      <c r="H72" s="123">
        <v>200</v>
      </c>
      <c r="I72" s="123"/>
      <c r="J72" s="103"/>
      <c r="K72" s="124"/>
      <c r="L72" s="127"/>
      <c r="M72" s="99"/>
      <c r="N72" s="82"/>
      <c r="O72" s="103"/>
      <c r="P72" s="124"/>
      <c r="Q72" s="124"/>
      <c r="R72" s="124"/>
      <c r="S72" s="124"/>
      <c r="T72" s="124"/>
      <c r="U72" s="132"/>
    </row>
    <row r="73" spans="1:21" ht="15.75" customHeight="1">
      <c r="A73" s="815" t="s">
        <v>78</v>
      </c>
      <c r="B73" s="816"/>
      <c r="C73" s="816"/>
      <c r="D73" s="816"/>
      <c r="E73" s="816"/>
      <c r="F73" s="106">
        <f t="shared" si="9"/>
        <v>0</v>
      </c>
      <c r="G73" s="106">
        <f aca="true" t="shared" si="12" ref="G73:T73">SUM(G69:G72)</f>
        <v>2000</v>
      </c>
      <c r="H73" s="106">
        <f t="shared" si="12"/>
        <v>2000</v>
      </c>
      <c r="I73" s="106">
        <f t="shared" si="12"/>
        <v>0</v>
      </c>
      <c r="J73" s="106">
        <f t="shared" si="12"/>
        <v>0</v>
      </c>
      <c r="K73" s="106">
        <f t="shared" si="12"/>
        <v>0</v>
      </c>
      <c r="L73" s="106">
        <f t="shared" si="12"/>
        <v>0</v>
      </c>
      <c r="M73" s="106">
        <f t="shared" si="12"/>
        <v>0</v>
      </c>
      <c r="N73" s="106">
        <f t="shared" si="12"/>
        <v>0</v>
      </c>
      <c r="O73" s="106">
        <f t="shared" si="12"/>
        <v>0</v>
      </c>
      <c r="P73" s="106">
        <f t="shared" si="12"/>
        <v>0</v>
      </c>
      <c r="Q73" s="106">
        <f t="shared" si="12"/>
        <v>0</v>
      </c>
      <c r="R73" s="106">
        <f t="shared" si="12"/>
        <v>0</v>
      </c>
      <c r="S73" s="106">
        <f t="shared" si="12"/>
        <v>0</v>
      </c>
      <c r="T73" s="106">
        <f t="shared" si="12"/>
        <v>0</v>
      </c>
      <c r="U73" s="130"/>
    </row>
    <row r="74" spans="1:21" ht="15.75" customHeight="1">
      <c r="A74" s="92" t="s">
        <v>52</v>
      </c>
      <c r="B74" s="75" t="s">
        <v>55</v>
      </c>
      <c r="C74" s="93" t="s">
        <v>176</v>
      </c>
      <c r="D74" s="136" t="s">
        <v>1162</v>
      </c>
      <c r="E74" s="136" t="s">
        <v>1162</v>
      </c>
      <c r="F74" s="94">
        <f t="shared" si="9"/>
        <v>0</v>
      </c>
      <c r="G74" s="94">
        <v>10200</v>
      </c>
      <c r="H74" s="94">
        <v>10200</v>
      </c>
      <c r="I74" s="94"/>
      <c r="J74" s="103"/>
      <c r="K74" s="104"/>
      <c r="L74" s="112"/>
      <c r="M74" s="99"/>
      <c r="N74" s="99"/>
      <c r="O74" s="99"/>
      <c r="P74" s="99"/>
      <c r="Q74" s="99"/>
      <c r="R74" s="99"/>
      <c r="S74" s="99"/>
      <c r="T74" s="99"/>
      <c r="U74" s="137"/>
    </row>
    <row r="75" spans="1:21" ht="15.75" customHeight="1">
      <c r="A75" s="815" t="s">
        <v>79</v>
      </c>
      <c r="B75" s="816"/>
      <c r="C75" s="816"/>
      <c r="D75" s="816"/>
      <c r="E75" s="816"/>
      <c r="F75" s="106">
        <f t="shared" si="9"/>
        <v>0</v>
      </c>
      <c r="G75" s="106">
        <f aca="true" t="shared" si="13" ref="G75:T75">SUM(G74:G74)</f>
        <v>10200</v>
      </c>
      <c r="H75" s="106">
        <f t="shared" si="13"/>
        <v>10200</v>
      </c>
      <c r="I75" s="106">
        <f t="shared" si="13"/>
        <v>0</v>
      </c>
      <c r="J75" s="106">
        <f t="shared" si="13"/>
        <v>0</v>
      </c>
      <c r="K75" s="106">
        <f t="shared" si="13"/>
        <v>0</v>
      </c>
      <c r="L75" s="106">
        <f t="shared" si="13"/>
        <v>0</v>
      </c>
      <c r="M75" s="106">
        <f t="shared" si="13"/>
        <v>0</v>
      </c>
      <c r="N75" s="106">
        <f t="shared" si="13"/>
        <v>0</v>
      </c>
      <c r="O75" s="106">
        <f t="shared" si="13"/>
        <v>0</v>
      </c>
      <c r="P75" s="106">
        <f t="shared" si="13"/>
        <v>0</v>
      </c>
      <c r="Q75" s="106">
        <f t="shared" si="13"/>
        <v>0</v>
      </c>
      <c r="R75" s="106">
        <f t="shared" si="13"/>
        <v>0</v>
      </c>
      <c r="S75" s="106">
        <f t="shared" si="13"/>
        <v>0</v>
      </c>
      <c r="T75" s="106">
        <f t="shared" si="13"/>
        <v>0</v>
      </c>
      <c r="U75" s="130"/>
    </row>
    <row r="76" spans="1:21" ht="15.75" customHeight="1">
      <c r="A76" s="92" t="s">
        <v>52</v>
      </c>
      <c r="B76" s="93" t="s">
        <v>55</v>
      </c>
      <c r="C76" s="93" t="s">
        <v>175</v>
      </c>
      <c r="D76" s="93" t="s">
        <v>129</v>
      </c>
      <c r="E76" s="93" t="s">
        <v>129</v>
      </c>
      <c r="F76" s="77">
        <f t="shared" si="9"/>
        <v>0</v>
      </c>
      <c r="G76" s="77">
        <v>200</v>
      </c>
      <c r="H76" s="77">
        <v>200</v>
      </c>
      <c r="I76" s="77"/>
      <c r="J76" s="113"/>
      <c r="K76" s="113"/>
      <c r="L76" s="113"/>
      <c r="M76" s="113"/>
      <c r="N76" s="115"/>
      <c r="O76" s="113"/>
      <c r="P76" s="113"/>
      <c r="Q76" s="113"/>
      <c r="R76" s="113"/>
      <c r="S76" s="113"/>
      <c r="T76" s="113"/>
      <c r="U76" s="138"/>
    </row>
    <row r="77" spans="1:21" ht="15.75" customHeight="1">
      <c r="A77" s="102"/>
      <c r="B77" s="102"/>
      <c r="C77" s="131"/>
      <c r="D77" s="75" t="s">
        <v>168</v>
      </c>
      <c r="E77" s="75" t="s">
        <v>168</v>
      </c>
      <c r="F77" s="77">
        <f t="shared" si="9"/>
        <v>0</v>
      </c>
      <c r="G77" s="77">
        <v>200</v>
      </c>
      <c r="H77" s="77">
        <v>200</v>
      </c>
      <c r="I77" s="77"/>
      <c r="J77" s="113"/>
      <c r="K77" s="113"/>
      <c r="L77" s="113"/>
      <c r="M77" s="113"/>
      <c r="N77" s="115"/>
      <c r="O77" s="113"/>
      <c r="P77" s="113"/>
      <c r="Q77" s="113"/>
      <c r="R77" s="113"/>
      <c r="S77" s="113"/>
      <c r="T77" s="113"/>
      <c r="U77" s="138"/>
    </row>
    <row r="78" spans="1:21" ht="15.75" customHeight="1">
      <c r="A78" s="102"/>
      <c r="B78" s="102"/>
      <c r="C78" s="131"/>
      <c r="D78" s="75" t="s">
        <v>224</v>
      </c>
      <c r="E78" s="75" t="s">
        <v>224</v>
      </c>
      <c r="F78" s="77">
        <f t="shared" si="9"/>
        <v>0</v>
      </c>
      <c r="G78" s="77">
        <v>3700</v>
      </c>
      <c r="H78" s="77">
        <v>3700</v>
      </c>
      <c r="I78" s="77"/>
      <c r="J78" s="103"/>
      <c r="K78" s="104"/>
      <c r="L78" s="140"/>
      <c r="M78" s="103"/>
      <c r="N78" s="99"/>
      <c r="O78" s="140"/>
      <c r="P78" s="99"/>
      <c r="Q78" s="99"/>
      <c r="R78" s="99"/>
      <c r="S78" s="99"/>
      <c r="T78" s="99"/>
      <c r="U78" s="138"/>
    </row>
    <row r="79" spans="1:21" ht="15.75" customHeight="1">
      <c r="A79" s="815" t="s">
        <v>80</v>
      </c>
      <c r="B79" s="816"/>
      <c r="C79" s="816"/>
      <c r="D79" s="816"/>
      <c r="E79" s="816"/>
      <c r="F79" s="106">
        <f t="shared" si="9"/>
        <v>0</v>
      </c>
      <c r="G79" s="106">
        <f>SUM(G76:G78)</f>
        <v>4100</v>
      </c>
      <c r="H79" s="106">
        <f>SUM(H76:H78)</f>
        <v>4100</v>
      </c>
      <c r="I79" s="106">
        <f aca="true" t="shared" si="14" ref="I79:T79">SUM(I76:I78)</f>
        <v>0</v>
      </c>
      <c r="J79" s="106">
        <f t="shared" si="14"/>
        <v>0</v>
      </c>
      <c r="K79" s="106">
        <f t="shared" si="14"/>
        <v>0</v>
      </c>
      <c r="L79" s="106">
        <f t="shared" si="14"/>
        <v>0</v>
      </c>
      <c r="M79" s="106">
        <f t="shared" si="14"/>
        <v>0</v>
      </c>
      <c r="N79" s="106">
        <f t="shared" si="14"/>
        <v>0</v>
      </c>
      <c r="O79" s="106">
        <f t="shared" si="14"/>
        <v>0</v>
      </c>
      <c r="P79" s="106">
        <f t="shared" si="14"/>
        <v>0</v>
      </c>
      <c r="Q79" s="106">
        <f t="shared" si="14"/>
        <v>0</v>
      </c>
      <c r="R79" s="106">
        <f t="shared" si="14"/>
        <v>0</v>
      </c>
      <c r="S79" s="106">
        <f t="shared" si="14"/>
        <v>0</v>
      </c>
      <c r="T79" s="106">
        <f t="shared" si="14"/>
        <v>0</v>
      </c>
      <c r="U79" s="130"/>
    </row>
    <row r="80" spans="1:21" ht="15.75" customHeight="1">
      <c r="A80" s="820" t="s">
        <v>52</v>
      </c>
      <c r="B80" s="820" t="s">
        <v>55</v>
      </c>
      <c r="C80" s="820" t="s">
        <v>322</v>
      </c>
      <c r="D80" s="93" t="s">
        <v>130</v>
      </c>
      <c r="E80" s="93" t="s">
        <v>130</v>
      </c>
      <c r="F80" s="94">
        <f t="shared" si="9"/>
        <v>0</v>
      </c>
      <c r="G80" s="94">
        <v>4000</v>
      </c>
      <c r="H80" s="94">
        <v>4000</v>
      </c>
      <c r="I80" s="94"/>
      <c r="J80" s="109"/>
      <c r="K80" s="141"/>
      <c r="L80" s="99"/>
      <c r="M80" s="142"/>
      <c r="N80" s="142"/>
      <c r="O80" s="99"/>
      <c r="P80" s="142"/>
      <c r="Q80" s="142"/>
      <c r="R80" s="142"/>
      <c r="S80" s="142"/>
      <c r="T80" s="142"/>
      <c r="U80" s="143"/>
    </row>
    <row r="81" spans="1:21" ht="15.75" customHeight="1">
      <c r="A81" s="821"/>
      <c r="B81" s="821"/>
      <c r="C81" s="821"/>
      <c r="D81" s="75"/>
      <c r="E81" s="75"/>
      <c r="F81" s="77"/>
      <c r="G81" s="77"/>
      <c r="H81" s="77"/>
      <c r="I81" s="77"/>
      <c r="J81" s="113"/>
      <c r="K81" s="144"/>
      <c r="L81" s="99"/>
      <c r="M81" s="140"/>
      <c r="N81" s="140"/>
      <c r="O81" s="99"/>
      <c r="P81" s="140"/>
      <c r="Q81" s="140"/>
      <c r="R81" s="140"/>
      <c r="S81" s="140"/>
      <c r="T81" s="140"/>
      <c r="U81" s="145"/>
    </row>
    <row r="82" spans="1:21" ht="15.75" customHeight="1">
      <c r="A82" s="815" t="s">
        <v>81</v>
      </c>
      <c r="B82" s="816"/>
      <c r="C82" s="816"/>
      <c r="D82" s="816"/>
      <c r="E82" s="816"/>
      <c r="F82" s="106">
        <f>G82-H82</f>
        <v>0</v>
      </c>
      <c r="G82" s="106">
        <f aca="true" t="shared" si="15" ref="G82:T82">SUM(G80:G81)</f>
        <v>4000</v>
      </c>
      <c r="H82" s="106">
        <f t="shared" si="15"/>
        <v>4000</v>
      </c>
      <c r="I82" s="106">
        <f t="shared" si="15"/>
        <v>0</v>
      </c>
      <c r="J82" s="106">
        <f t="shared" si="15"/>
        <v>0</v>
      </c>
      <c r="K82" s="106">
        <f t="shared" si="15"/>
        <v>0</v>
      </c>
      <c r="L82" s="106">
        <f t="shared" si="15"/>
        <v>0</v>
      </c>
      <c r="M82" s="106">
        <f t="shared" si="15"/>
        <v>0</v>
      </c>
      <c r="N82" s="106">
        <f t="shared" si="15"/>
        <v>0</v>
      </c>
      <c r="O82" s="106">
        <f t="shared" si="15"/>
        <v>0</v>
      </c>
      <c r="P82" s="106">
        <f t="shared" si="15"/>
        <v>0</v>
      </c>
      <c r="Q82" s="106">
        <f t="shared" si="15"/>
        <v>0</v>
      </c>
      <c r="R82" s="106">
        <f t="shared" si="15"/>
        <v>0</v>
      </c>
      <c r="S82" s="106">
        <f t="shared" si="15"/>
        <v>0</v>
      </c>
      <c r="T82" s="106">
        <f t="shared" si="15"/>
        <v>0</v>
      </c>
      <c r="U82" s="130"/>
    </row>
    <row r="83" spans="1:21" ht="15.75" customHeight="1">
      <c r="A83" s="92" t="s">
        <v>52</v>
      </c>
      <c r="B83" s="93" t="s">
        <v>55</v>
      </c>
      <c r="C83" s="93" t="s">
        <v>174</v>
      </c>
      <c r="D83" s="93" t="s">
        <v>98</v>
      </c>
      <c r="E83" s="93" t="s">
        <v>98</v>
      </c>
      <c r="F83" s="77">
        <f>G83-H83</f>
        <v>0</v>
      </c>
      <c r="G83" s="77">
        <v>600</v>
      </c>
      <c r="H83" s="77">
        <v>600</v>
      </c>
      <c r="I83" s="77"/>
      <c r="J83" s="113"/>
      <c r="K83" s="113"/>
      <c r="L83" s="113"/>
      <c r="M83" s="113"/>
      <c r="N83" s="115"/>
      <c r="O83" s="113"/>
      <c r="P83" s="115"/>
      <c r="Q83" s="115"/>
      <c r="R83" s="115"/>
      <c r="S83" s="115"/>
      <c r="T83" s="115"/>
      <c r="U83" s="146"/>
    </row>
    <row r="84" spans="1:21" ht="15.75" customHeight="1">
      <c r="A84" s="102"/>
      <c r="B84" s="111"/>
      <c r="C84" s="131"/>
      <c r="D84" s="75" t="s">
        <v>99</v>
      </c>
      <c r="E84" s="75" t="s">
        <v>99</v>
      </c>
      <c r="F84" s="77">
        <f>G84-H84</f>
        <v>0</v>
      </c>
      <c r="G84" s="77"/>
      <c r="H84" s="77"/>
      <c r="I84" s="77"/>
      <c r="J84" s="113"/>
      <c r="K84" s="144"/>
      <c r="L84" s="147"/>
      <c r="M84" s="115"/>
      <c r="N84" s="99"/>
      <c r="O84" s="115"/>
      <c r="P84" s="99"/>
      <c r="Q84" s="99"/>
      <c r="R84" s="99"/>
      <c r="S84" s="99"/>
      <c r="T84" s="99"/>
      <c r="U84" s="138"/>
    </row>
    <row r="85" spans="1:21" ht="15.75" customHeight="1" thickBot="1">
      <c r="A85" s="822" t="s">
        <v>82</v>
      </c>
      <c r="B85" s="823"/>
      <c r="C85" s="823"/>
      <c r="D85" s="823"/>
      <c r="E85" s="823"/>
      <c r="F85" s="94">
        <f>G85-H85</f>
        <v>0</v>
      </c>
      <c r="G85" s="94">
        <f aca="true" t="shared" si="16" ref="G85:T85">SUM(G83:G84)</f>
        <v>600</v>
      </c>
      <c r="H85" s="94">
        <f t="shared" si="16"/>
        <v>600</v>
      </c>
      <c r="I85" s="94">
        <f t="shared" si="16"/>
        <v>0</v>
      </c>
      <c r="J85" s="94">
        <f t="shared" si="16"/>
        <v>0</v>
      </c>
      <c r="K85" s="94">
        <f t="shared" si="16"/>
        <v>0</v>
      </c>
      <c r="L85" s="94">
        <f t="shared" si="16"/>
        <v>0</v>
      </c>
      <c r="M85" s="94">
        <f t="shared" si="16"/>
        <v>0</v>
      </c>
      <c r="N85" s="94">
        <f t="shared" si="16"/>
        <v>0</v>
      </c>
      <c r="O85" s="94">
        <f t="shared" si="16"/>
        <v>0</v>
      </c>
      <c r="P85" s="94">
        <f t="shared" si="16"/>
        <v>0</v>
      </c>
      <c r="Q85" s="94">
        <f t="shared" si="16"/>
        <v>0</v>
      </c>
      <c r="R85" s="94">
        <f t="shared" si="16"/>
        <v>0</v>
      </c>
      <c r="S85" s="94">
        <f t="shared" si="16"/>
        <v>0</v>
      </c>
      <c r="T85" s="94">
        <f t="shared" si="16"/>
        <v>0</v>
      </c>
      <c r="U85" s="137"/>
    </row>
    <row r="86" spans="1:21" ht="15.75" customHeight="1" thickTop="1">
      <c r="A86" s="813" t="s">
        <v>172</v>
      </c>
      <c r="B86" s="824"/>
      <c r="C86" s="824"/>
      <c r="D86" s="824"/>
      <c r="E86" s="824"/>
      <c r="F86" s="90">
        <f>G86-H86</f>
        <v>-721</v>
      </c>
      <c r="G86" s="90">
        <f aca="true" t="shared" si="17" ref="G86:T86">G68+G73+G75+G79+G82+G85</f>
        <v>26529</v>
      </c>
      <c r="H86" s="90">
        <f t="shared" si="17"/>
        <v>27250</v>
      </c>
      <c r="I86" s="90">
        <f t="shared" si="17"/>
        <v>0</v>
      </c>
      <c r="J86" s="90">
        <f t="shared" si="17"/>
        <v>0</v>
      </c>
      <c r="K86" s="90">
        <f t="shared" si="17"/>
        <v>0</v>
      </c>
      <c r="L86" s="90">
        <f t="shared" si="17"/>
        <v>0</v>
      </c>
      <c r="M86" s="90">
        <f t="shared" si="17"/>
        <v>0</v>
      </c>
      <c r="N86" s="90">
        <f t="shared" si="17"/>
        <v>0</v>
      </c>
      <c r="O86" s="90">
        <f t="shared" si="17"/>
        <v>0</v>
      </c>
      <c r="P86" s="90">
        <f t="shared" si="17"/>
        <v>0</v>
      </c>
      <c r="Q86" s="90">
        <f t="shared" si="17"/>
        <v>0</v>
      </c>
      <c r="R86" s="90">
        <f t="shared" si="17"/>
        <v>0</v>
      </c>
      <c r="S86" s="90">
        <f t="shared" si="17"/>
        <v>0</v>
      </c>
      <c r="T86" s="90">
        <f t="shared" si="17"/>
        <v>0</v>
      </c>
      <c r="U86" s="148"/>
    </row>
    <row r="87" spans="1:21" s="74" customFormat="1" ht="15" customHeight="1">
      <c r="A87" s="809" t="s">
        <v>48</v>
      </c>
      <c r="B87" s="809"/>
      <c r="C87" s="809"/>
      <c r="D87" s="740"/>
      <c r="E87" s="811" t="s">
        <v>246</v>
      </c>
      <c r="F87" s="812" t="s">
        <v>7</v>
      </c>
      <c r="G87" s="695" t="s">
        <v>303</v>
      </c>
      <c r="H87" s="742" t="s">
        <v>247</v>
      </c>
      <c r="I87" s="739" t="s">
        <v>180</v>
      </c>
      <c r="J87" s="808" t="s">
        <v>0</v>
      </c>
      <c r="K87" s="808" t="s">
        <v>14</v>
      </c>
      <c r="L87" s="808" t="s">
        <v>15</v>
      </c>
      <c r="M87" s="808" t="s">
        <v>16</v>
      </c>
      <c r="N87" s="808" t="s">
        <v>17</v>
      </c>
      <c r="O87" s="808" t="s">
        <v>18</v>
      </c>
      <c r="P87" s="808" t="s">
        <v>19</v>
      </c>
      <c r="Q87" s="808" t="s">
        <v>20</v>
      </c>
      <c r="R87" s="808" t="s">
        <v>21</v>
      </c>
      <c r="S87" s="808" t="s">
        <v>183</v>
      </c>
      <c r="T87" s="808" t="s">
        <v>23</v>
      </c>
      <c r="U87" s="783" t="s">
        <v>181</v>
      </c>
    </row>
    <row r="88" spans="1:21" s="74" customFormat="1" ht="15" customHeight="1">
      <c r="A88" s="740" t="s">
        <v>1</v>
      </c>
      <c r="B88" s="740" t="s">
        <v>2</v>
      </c>
      <c r="C88" s="738" t="s">
        <v>3</v>
      </c>
      <c r="D88" s="738"/>
      <c r="E88" s="811"/>
      <c r="F88" s="812"/>
      <c r="G88" s="696" t="s">
        <v>4</v>
      </c>
      <c r="H88" s="743" t="s">
        <v>4</v>
      </c>
      <c r="I88" s="739" t="s">
        <v>5</v>
      </c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783"/>
    </row>
    <row r="89" spans="1:21" ht="15" customHeight="1">
      <c r="A89" s="92" t="s">
        <v>52</v>
      </c>
      <c r="B89" s="93" t="s">
        <v>63</v>
      </c>
      <c r="C89" s="93" t="s">
        <v>38</v>
      </c>
      <c r="D89" s="93" t="s">
        <v>131</v>
      </c>
      <c r="E89" s="93" t="s">
        <v>131</v>
      </c>
      <c r="F89" s="77">
        <f aca="true" t="shared" si="18" ref="F89:F126">G89-H89</f>
        <v>1000</v>
      </c>
      <c r="G89" s="77">
        <v>2000</v>
      </c>
      <c r="H89" s="77">
        <v>1000</v>
      </c>
      <c r="I89" s="77"/>
      <c r="J89" s="113"/>
      <c r="K89" s="113"/>
      <c r="L89" s="83"/>
      <c r="M89" s="99"/>
      <c r="N89" s="99"/>
      <c r="O89" s="113"/>
      <c r="P89" s="83"/>
      <c r="Q89" s="83"/>
      <c r="R89" s="83"/>
      <c r="S89" s="83"/>
      <c r="T89" s="83"/>
      <c r="U89" s="149"/>
    </row>
    <row r="90" spans="1:21" ht="15" customHeight="1">
      <c r="A90" s="102"/>
      <c r="B90" s="102"/>
      <c r="C90" s="131"/>
      <c r="D90" s="75" t="s">
        <v>132</v>
      </c>
      <c r="E90" s="75" t="s">
        <v>132</v>
      </c>
      <c r="F90" s="77">
        <f t="shared" si="18"/>
        <v>700</v>
      </c>
      <c r="G90" s="77">
        <v>1000</v>
      </c>
      <c r="H90" s="77">
        <v>300</v>
      </c>
      <c r="I90" s="77"/>
      <c r="J90" s="103"/>
      <c r="K90" s="113"/>
      <c r="L90" s="113"/>
      <c r="M90" s="99"/>
      <c r="N90" s="115"/>
      <c r="O90" s="113"/>
      <c r="P90" s="113"/>
      <c r="Q90" s="113"/>
      <c r="R90" s="113"/>
      <c r="S90" s="113"/>
      <c r="T90" s="113"/>
      <c r="U90" s="150"/>
    </row>
    <row r="91" spans="1:21" ht="15" customHeight="1">
      <c r="A91" s="102"/>
      <c r="B91" s="102"/>
      <c r="C91" s="131"/>
      <c r="D91" s="75" t="s">
        <v>133</v>
      </c>
      <c r="E91" s="75" t="s">
        <v>133</v>
      </c>
      <c r="F91" s="77">
        <f t="shared" si="18"/>
        <v>0</v>
      </c>
      <c r="G91" s="77">
        <v>2000</v>
      </c>
      <c r="H91" s="77">
        <v>2000</v>
      </c>
      <c r="I91" s="77"/>
      <c r="J91" s="103"/>
      <c r="K91" s="144"/>
      <c r="L91" s="112"/>
      <c r="M91" s="113"/>
      <c r="N91" s="115"/>
      <c r="O91" s="80"/>
      <c r="P91" s="99"/>
      <c r="Q91" s="99"/>
      <c r="R91" s="99"/>
      <c r="S91" s="99"/>
      <c r="T91" s="99"/>
      <c r="U91" s="150"/>
    </row>
    <row r="92" spans="1:21" ht="15" customHeight="1">
      <c r="A92" s="822" t="s">
        <v>83</v>
      </c>
      <c r="B92" s="816"/>
      <c r="C92" s="816"/>
      <c r="D92" s="816"/>
      <c r="E92" s="816"/>
      <c r="F92" s="106">
        <f t="shared" si="18"/>
        <v>1700</v>
      </c>
      <c r="G92" s="106">
        <f aca="true" t="shared" si="19" ref="G92:T92">SUM(G89:G91)</f>
        <v>5000</v>
      </c>
      <c r="H92" s="106">
        <f t="shared" si="19"/>
        <v>3300</v>
      </c>
      <c r="I92" s="106">
        <f t="shared" si="19"/>
        <v>0</v>
      </c>
      <c r="J92" s="106">
        <f t="shared" si="19"/>
        <v>0</v>
      </c>
      <c r="K92" s="106">
        <f t="shared" si="19"/>
        <v>0</v>
      </c>
      <c r="L92" s="106">
        <f t="shared" si="19"/>
        <v>0</v>
      </c>
      <c r="M92" s="106">
        <f t="shared" si="19"/>
        <v>0</v>
      </c>
      <c r="N92" s="106">
        <f t="shared" si="19"/>
        <v>0</v>
      </c>
      <c r="O92" s="106">
        <f t="shared" si="19"/>
        <v>0</v>
      </c>
      <c r="P92" s="106">
        <f t="shared" si="19"/>
        <v>0</v>
      </c>
      <c r="Q92" s="106">
        <f t="shared" si="19"/>
        <v>0</v>
      </c>
      <c r="R92" s="106">
        <f t="shared" si="19"/>
        <v>0</v>
      </c>
      <c r="S92" s="106">
        <f t="shared" si="19"/>
        <v>0</v>
      </c>
      <c r="T92" s="106">
        <f t="shared" si="19"/>
        <v>0</v>
      </c>
      <c r="U92" s="130"/>
    </row>
    <row r="93" spans="1:21" ht="15" customHeight="1">
      <c r="A93" s="92" t="s">
        <v>52</v>
      </c>
      <c r="B93" s="75" t="s">
        <v>134</v>
      </c>
      <c r="C93" s="93" t="s">
        <v>134</v>
      </c>
      <c r="D93" s="93" t="s">
        <v>109</v>
      </c>
      <c r="E93" s="93" t="s">
        <v>109</v>
      </c>
      <c r="F93" s="94">
        <f t="shared" si="18"/>
        <v>0</v>
      </c>
      <c r="G93" s="94">
        <v>5000</v>
      </c>
      <c r="H93" s="94">
        <v>5000</v>
      </c>
      <c r="I93" s="94"/>
      <c r="J93" s="109"/>
      <c r="K93" s="109"/>
      <c r="L93" s="109"/>
      <c r="M93" s="109"/>
      <c r="N93" s="152"/>
      <c r="O93" s="109"/>
      <c r="P93" s="109"/>
      <c r="Q93" s="109"/>
      <c r="R93" s="109"/>
      <c r="S93" s="109"/>
      <c r="T93" s="109"/>
      <c r="U93" s="153"/>
    </row>
    <row r="94" spans="1:21" ht="15" customHeight="1">
      <c r="A94" s="102"/>
      <c r="B94" s="75" t="s">
        <v>167</v>
      </c>
      <c r="C94" s="131"/>
      <c r="D94" s="139"/>
      <c r="E94" s="139"/>
      <c r="F94" s="77">
        <f t="shared" si="18"/>
        <v>0</v>
      </c>
      <c r="G94" s="77"/>
      <c r="H94" s="77"/>
      <c r="I94" s="77"/>
      <c r="J94" s="113"/>
      <c r="K94" s="113"/>
      <c r="L94" s="113"/>
      <c r="M94" s="113"/>
      <c r="N94" s="115"/>
      <c r="O94" s="113"/>
      <c r="P94" s="113"/>
      <c r="Q94" s="113"/>
      <c r="R94" s="113"/>
      <c r="S94" s="113"/>
      <c r="T94" s="113"/>
      <c r="U94" s="138"/>
    </row>
    <row r="95" spans="1:21" ht="15" customHeight="1">
      <c r="A95" s="815" t="s">
        <v>84</v>
      </c>
      <c r="B95" s="816"/>
      <c r="C95" s="816"/>
      <c r="D95" s="816"/>
      <c r="E95" s="816"/>
      <c r="F95" s="106">
        <f t="shared" si="18"/>
        <v>0</v>
      </c>
      <c r="G95" s="106">
        <f aca="true" t="shared" si="20" ref="G95:T95">SUM(G93:G94)</f>
        <v>5000</v>
      </c>
      <c r="H95" s="106">
        <f t="shared" si="20"/>
        <v>5000</v>
      </c>
      <c r="I95" s="106">
        <f t="shared" si="20"/>
        <v>0</v>
      </c>
      <c r="J95" s="106">
        <f t="shared" si="20"/>
        <v>0</v>
      </c>
      <c r="K95" s="106">
        <f t="shared" si="20"/>
        <v>0</v>
      </c>
      <c r="L95" s="106">
        <f t="shared" si="20"/>
        <v>0</v>
      </c>
      <c r="M95" s="106">
        <f t="shared" si="20"/>
        <v>0</v>
      </c>
      <c r="N95" s="106">
        <f t="shared" si="20"/>
        <v>0</v>
      </c>
      <c r="O95" s="106">
        <f t="shared" si="20"/>
        <v>0</v>
      </c>
      <c r="P95" s="106">
        <f t="shared" si="20"/>
        <v>0</v>
      </c>
      <c r="Q95" s="106">
        <f t="shared" si="20"/>
        <v>0</v>
      </c>
      <c r="R95" s="106">
        <f t="shared" si="20"/>
        <v>0</v>
      </c>
      <c r="S95" s="106">
        <f t="shared" si="20"/>
        <v>0</v>
      </c>
      <c r="T95" s="106">
        <f t="shared" si="20"/>
        <v>0</v>
      </c>
      <c r="U95" s="130"/>
    </row>
    <row r="96" spans="1:21" s="159" customFormat="1" ht="15" customHeight="1">
      <c r="A96" s="92" t="s">
        <v>52</v>
      </c>
      <c r="B96" s="75" t="s">
        <v>135</v>
      </c>
      <c r="C96" s="93" t="s">
        <v>166</v>
      </c>
      <c r="D96" s="154" t="s">
        <v>136</v>
      </c>
      <c r="E96" s="154" t="s">
        <v>136</v>
      </c>
      <c r="F96" s="155">
        <f t="shared" si="18"/>
        <v>0</v>
      </c>
      <c r="G96" s="155"/>
      <c r="H96" s="155"/>
      <c r="I96" s="77"/>
      <c r="J96" s="156"/>
      <c r="K96" s="156"/>
      <c r="L96" s="156"/>
      <c r="M96" s="156"/>
      <c r="N96" s="157"/>
      <c r="O96" s="156"/>
      <c r="P96" s="156"/>
      <c r="Q96" s="156"/>
      <c r="R96" s="156"/>
      <c r="S96" s="156"/>
      <c r="T96" s="156"/>
      <c r="U96" s="158"/>
    </row>
    <row r="97" spans="1:21" ht="15" customHeight="1">
      <c r="A97" s="815" t="s">
        <v>85</v>
      </c>
      <c r="B97" s="816"/>
      <c r="C97" s="816"/>
      <c r="D97" s="816"/>
      <c r="E97" s="816"/>
      <c r="F97" s="106">
        <f t="shared" si="18"/>
        <v>0</v>
      </c>
      <c r="G97" s="106"/>
      <c r="H97" s="106"/>
      <c r="I97" s="106"/>
      <c r="J97" s="160">
        <f aca="true" t="shared" si="21" ref="J97:P97">SUM(J96:J96)</f>
        <v>0</v>
      </c>
      <c r="K97" s="160">
        <f t="shared" si="21"/>
        <v>0</v>
      </c>
      <c r="L97" s="160">
        <f t="shared" si="21"/>
        <v>0</v>
      </c>
      <c r="M97" s="160">
        <f t="shared" si="21"/>
        <v>0</v>
      </c>
      <c r="N97" s="161">
        <f t="shared" si="21"/>
        <v>0</v>
      </c>
      <c r="O97" s="160">
        <f t="shared" si="21"/>
        <v>0</v>
      </c>
      <c r="P97" s="160">
        <f t="shared" si="21"/>
        <v>0</v>
      </c>
      <c r="Q97" s="160">
        <f>SUM(Q96:Q96)</f>
        <v>0</v>
      </c>
      <c r="R97" s="160">
        <f>SUM(R96:R96)</f>
        <v>0</v>
      </c>
      <c r="S97" s="160">
        <f>SUM(S96:S96)</f>
        <v>0</v>
      </c>
      <c r="T97" s="160">
        <f>SUM(T96:T96)</f>
        <v>0</v>
      </c>
      <c r="U97" s="130"/>
    </row>
    <row r="98" spans="1:21" ht="15" customHeight="1">
      <c r="A98" s="102" t="s">
        <v>52</v>
      </c>
      <c r="B98" s="102" t="s">
        <v>59</v>
      </c>
      <c r="C98" s="162" t="s">
        <v>60</v>
      </c>
      <c r="D98" s="75" t="s">
        <v>6</v>
      </c>
      <c r="E98" s="75" t="s">
        <v>6</v>
      </c>
      <c r="F98" s="77">
        <f t="shared" si="18"/>
        <v>0</v>
      </c>
      <c r="G98" s="77">
        <v>20</v>
      </c>
      <c r="H98" s="77">
        <v>20</v>
      </c>
      <c r="I98" s="77"/>
      <c r="J98" s="103"/>
      <c r="K98" s="140"/>
      <c r="L98" s="112"/>
      <c r="M98" s="99"/>
      <c r="N98" s="115"/>
      <c r="O98" s="140"/>
      <c r="P98" s="99"/>
      <c r="Q98" s="99"/>
      <c r="R98" s="99"/>
      <c r="S98" s="113"/>
      <c r="T98" s="99"/>
      <c r="U98" s="163"/>
    </row>
    <row r="99" spans="1:21" ht="15" customHeight="1">
      <c r="A99" s="102"/>
      <c r="B99" s="102"/>
      <c r="C99" s="75"/>
      <c r="D99" s="75" t="s">
        <v>89</v>
      </c>
      <c r="E99" s="75" t="s">
        <v>89</v>
      </c>
      <c r="F99" s="77">
        <f t="shared" si="18"/>
        <v>0</v>
      </c>
      <c r="G99" s="77">
        <v>140</v>
      </c>
      <c r="H99" s="77">
        <v>140</v>
      </c>
      <c r="I99" s="77"/>
      <c r="J99" s="113"/>
      <c r="K99" s="113"/>
      <c r="L99" s="113"/>
      <c r="M99" s="113"/>
      <c r="N99" s="115"/>
      <c r="O99" s="113"/>
      <c r="P99" s="113"/>
      <c r="Q99" s="113"/>
      <c r="R99" s="113"/>
      <c r="S99" s="113"/>
      <c r="T99" s="113"/>
      <c r="U99" s="163"/>
    </row>
    <row r="100" spans="1:21" ht="15" customHeight="1">
      <c r="A100" s="102"/>
      <c r="B100" s="102"/>
      <c r="C100" s="75"/>
      <c r="D100" s="75" t="s">
        <v>225</v>
      </c>
      <c r="E100" s="75" t="s">
        <v>225</v>
      </c>
      <c r="F100" s="77">
        <f t="shared" si="18"/>
        <v>0</v>
      </c>
      <c r="G100" s="77">
        <v>40</v>
      </c>
      <c r="H100" s="77">
        <v>40</v>
      </c>
      <c r="I100" s="77"/>
      <c r="J100" s="113"/>
      <c r="K100" s="113"/>
      <c r="L100" s="46"/>
      <c r="M100" s="113"/>
      <c r="N100" s="115"/>
      <c r="O100" s="113"/>
      <c r="P100" s="113"/>
      <c r="Q100" s="113"/>
      <c r="R100" s="113"/>
      <c r="S100" s="113"/>
      <c r="T100" s="113"/>
      <c r="U100" s="163"/>
    </row>
    <row r="101" spans="1:21" ht="15" customHeight="1">
      <c r="A101" s="102"/>
      <c r="B101" s="102"/>
      <c r="C101" s="75"/>
      <c r="D101" s="75"/>
      <c r="E101" s="75"/>
      <c r="F101" s="77">
        <f t="shared" si="18"/>
        <v>0</v>
      </c>
      <c r="G101" s="77"/>
      <c r="H101" s="77"/>
      <c r="I101" s="77"/>
      <c r="J101" s="113"/>
      <c r="K101" s="113"/>
      <c r="L101" s="46"/>
      <c r="M101" s="113"/>
      <c r="N101" s="115"/>
      <c r="O101" s="113"/>
      <c r="P101" s="113"/>
      <c r="Q101" s="113"/>
      <c r="R101" s="113"/>
      <c r="S101" s="113"/>
      <c r="T101" s="113"/>
      <c r="U101" s="163"/>
    </row>
    <row r="102" spans="1:21" ht="15" customHeight="1">
      <c r="A102" s="815" t="s">
        <v>86</v>
      </c>
      <c r="B102" s="816"/>
      <c r="C102" s="816"/>
      <c r="D102" s="816"/>
      <c r="E102" s="816"/>
      <c r="F102" s="106">
        <f t="shared" si="18"/>
        <v>0</v>
      </c>
      <c r="G102" s="106">
        <f aca="true" t="shared" si="22" ref="G102:T102">SUM(G98:G101)</f>
        <v>200</v>
      </c>
      <c r="H102" s="106">
        <f t="shared" si="22"/>
        <v>200</v>
      </c>
      <c r="I102" s="106">
        <f t="shared" si="22"/>
        <v>0</v>
      </c>
      <c r="J102" s="106">
        <f t="shared" si="22"/>
        <v>0</v>
      </c>
      <c r="K102" s="106">
        <f t="shared" si="22"/>
        <v>0</v>
      </c>
      <c r="L102" s="106">
        <f t="shared" si="22"/>
        <v>0</v>
      </c>
      <c r="M102" s="106">
        <f t="shared" si="22"/>
        <v>0</v>
      </c>
      <c r="N102" s="106">
        <f t="shared" si="22"/>
        <v>0</v>
      </c>
      <c r="O102" s="106">
        <f t="shared" si="22"/>
        <v>0</v>
      </c>
      <c r="P102" s="106">
        <f t="shared" si="22"/>
        <v>0</v>
      </c>
      <c r="Q102" s="106">
        <f t="shared" si="22"/>
        <v>0</v>
      </c>
      <c r="R102" s="106">
        <f t="shared" si="22"/>
        <v>0</v>
      </c>
      <c r="S102" s="106">
        <f t="shared" si="22"/>
        <v>0</v>
      </c>
      <c r="T102" s="106">
        <f t="shared" si="22"/>
        <v>0</v>
      </c>
      <c r="U102" s="121"/>
    </row>
    <row r="103" spans="1:21" ht="15" customHeight="1">
      <c r="A103" s="102" t="s">
        <v>52</v>
      </c>
      <c r="B103" s="75" t="s">
        <v>50</v>
      </c>
      <c r="C103" s="75" t="s">
        <v>50</v>
      </c>
      <c r="D103" s="75"/>
      <c r="E103" s="93"/>
      <c r="F103" s="77">
        <f t="shared" si="18"/>
        <v>0</v>
      </c>
      <c r="G103" s="77"/>
      <c r="H103" s="77"/>
      <c r="I103" s="77"/>
      <c r="J103" s="113"/>
      <c r="K103" s="113"/>
      <c r="L103" s="113"/>
      <c r="M103" s="113"/>
      <c r="N103" s="115"/>
      <c r="O103" s="113"/>
      <c r="P103" s="113"/>
      <c r="Q103" s="113"/>
      <c r="R103" s="113"/>
      <c r="S103" s="113"/>
      <c r="T103" s="113"/>
      <c r="U103" s="177"/>
    </row>
    <row r="104" spans="1:21" ht="15" customHeight="1">
      <c r="A104" s="102"/>
      <c r="B104" s="102"/>
      <c r="C104" s="75" t="s">
        <v>53</v>
      </c>
      <c r="D104" s="75"/>
      <c r="E104" s="75"/>
      <c r="F104" s="77">
        <f t="shared" si="18"/>
        <v>0</v>
      </c>
      <c r="G104" s="77"/>
      <c r="H104" s="77"/>
      <c r="I104" s="77"/>
      <c r="J104" s="113"/>
      <c r="K104" s="104"/>
      <c r="L104" s="113"/>
      <c r="M104" s="113"/>
      <c r="N104" s="115"/>
      <c r="O104" s="82"/>
      <c r="P104" s="113"/>
      <c r="Q104" s="82"/>
      <c r="R104" s="113"/>
      <c r="S104" s="113"/>
      <c r="T104" s="113"/>
      <c r="U104" s="177"/>
    </row>
    <row r="105" spans="1:21" ht="15" customHeight="1" thickBot="1">
      <c r="A105" s="815" t="s">
        <v>241</v>
      </c>
      <c r="B105" s="817"/>
      <c r="C105" s="817"/>
      <c r="D105" s="817"/>
      <c r="E105" s="817"/>
      <c r="F105" s="106">
        <f t="shared" si="18"/>
        <v>1700</v>
      </c>
      <c r="G105" s="106">
        <f aca="true" t="shared" si="23" ref="G105:T105">G92+G95+G97+G102+G103</f>
        <v>10200</v>
      </c>
      <c r="H105" s="106">
        <f t="shared" si="23"/>
        <v>8500</v>
      </c>
      <c r="I105" s="106">
        <f t="shared" si="23"/>
        <v>0</v>
      </c>
      <c r="J105" s="106">
        <f t="shared" si="23"/>
        <v>0</v>
      </c>
      <c r="K105" s="106">
        <f t="shared" si="23"/>
        <v>0</v>
      </c>
      <c r="L105" s="106">
        <f t="shared" si="23"/>
        <v>0</v>
      </c>
      <c r="M105" s="106">
        <f t="shared" si="23"/>
        <v>0</v>
      </c>
      <c r="N105" s="106">
        <f t="shared" si="23"/>
        <v>0</v>
      </c>
      <c r="O105" s="106">
        <f t="shared" si="23"/>
        <v>0</v>
      </c>
      <c r="P105" s="106">
        <f t="shared" si="23"/>
        <v>0</v>
      </c>
      <c r="Q105" s="106">
        <f t="shared" si="23"/>
        <v>0</v>
      </c>
      <c r="R105" s="106">
        <f t="shared" si="23"/>
        <v>0</v>
      </c>
      <c r="S105" s="106">
        <f t="shared" si="23"/>
        <v>0</v>
      </c>
      <c r="T105" s="106">
        <f t="shared" si="23"/>
        <v>0</v>
      </c>
      <c r="U105" s="121"/>
    </row>
    <row r="106" spans="1:21" ht="15" customHeight="1" thickTop="1">
      <c r="A106" s="825" t="s">
        <v>242</v>
      </c>
      <c r="B106" s="826"/>
      <c r="C106" s="826"/>
      <c r="D106" s="826"/>
      <c r="E106" s="826"/>
      <c r="F106" s="829">
        <f t="shared" si="18"/>
        <v>4156.117945511127</v>
      </c>
      <c r="G106" s="829">
        <f>G25+G47+G55+G86+G105</f>
        <v>180223</v>
      </c>
      <c r="H106" s="829">
        <f>H25+H47+H55+H86+H105</f>
        <v>176066.88205448887</v>
      </c>
      <c r="I106" s="829">
        <f aca="true" t="shared" si="24" ref="I106:T106">I25+I47+I86+I105</f>
        <v>0</v>
      </c>
      <c r="J106" s="829">
        <f t="shared" si="24"/>
        <v>0</v>
      </c>
      <c r="K106" s="829">
        <f t="shared" si="24"/>
        <v>0</v>
      </c>
      <c r="L106" s="829">
        <f t="shared" si="24"/>
        <v>0</v>
      </c>
      <c r="M106" s="829">
        <f t="shared" si="24"/>
        <v>0</v>
      </c>
      <c r="N106" s="829">
        <f t="shared" si="24"/>
        <v>0</v>
      </c>
      <c r="O106" s="829">
        <f t="shared" si="24"/>
        <v>0</v>
      </c>
      <c r="P106" s="829">
        <f t="shared" si="24"/>
        <v>0</v>
      </c>
      <c r="Q106" s="829">
        <f t="shared" si="24"/>
        <v>0</v>
      </c>
      <c r="R106" s="829">
        <f t="shared" si="24"/>
        <v>0</v>
      </c>
      <c r="S106" s="829">
        <f t="shared" si="24"/>
        <v>0</v>
      </c>
      <c r="T106" s="829">
        <f t="shared" si="24"/>
        <v>0</v>
      </c>
      <c r="U106" s="831"/>
    </row>
    <row r="107" spans="1:21" ht="15" customHeight="1">
      <c r="A107" s="827"/>
      <c r="B107" s="828"/>
      <c r="C107" s="828"/>
      <c r="D107" s="828"/>
      <c r="E107" s="828"/>
      <c r="F107" s="830">
        <f t="shared" si="18"/>
        <v>0</v>
      </c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2"/>
    </row>
    <row r="108" spans="1:21" ht="15" customHeight="1">
      <c r="A108" s="93" t="s">
        <v>140</v>
      </c>
      <c r="B108" s="93" t="s">
        <v>141</v>
      </c>
      <c r="C108" s="122" t="s">
        <v>70</v>
      </c>
      <c r="D108" s="93" t="s">
        <v>142</v>
      </c>
      <c r="E108" s="93" t="s">
        <v>142</v>
      </c>
      <c r="F108" s="94">
        <f t="shared" si="18"/>
        <v>0</v>
      </c>
      <c r="G108" s="94">
        <v>1000</v>
      </c>
      <c r="H108" s="94">
        <v>1000</v>
      </c>
      <c r="I108" s="94"/>
      <c r="J108" s="103"/>
      <c r="K108" s="109"/>
      <c r="L108" s="109"/>
      <c r="M108" s="109"/>
      <c r="N108" s="152"/>
      <c r="O108" s="109"/>
      <c r="P108" s="109"/>
      <c r="Q108" s="109"/>
      <c r="R108" s="109"/>
      <c r="S108" s="109"/>
      <c r="T108" s="109"/>
      <c r="U108" s="110"/>
    </row>
    <row r="109" spans="1:21" ht="15" customHeight="1">
      <c r="A109" s="102"/>
      <c r="B109" s="102"/>
      <c r="C109" s="75" t="s">
        <v>170</v>
      </c>
      <c r="D109" s="119" t="s">
        <v>143</v>
      </c>
      <c r="E109" s="119" t="s">
        <v>143</v>
      </c>
      <c r="F109" s="77">
        <f t="shared" si="18"/>
        <v>0</v>
      </c>
      <c r="G109" s="77">
        <v>1000</v>
      </c>
      <c r="H109" s="77">
        <v>1000</v>
      </c>
      <c r="I109" s="77"/>
      <c r="J109" s="113"/>
      <c r="K109" s="113"/>
      <c r="L109" s="112"/>
      <c r="M109" s="82"/>
      <c r="N109" s="115"/>
      <c r="O109" s="113"/>
      <c r="P109" s="113"/>
      <c r="Q109" s="113"/>
      <c r="R109" s="113"/>
      <c r="S109" s="113"/>
      <c r="T109" s="113"/>
      <c r="U109" s="114"/>
    </row>
    <row r="110" spans="1:21" ht="15" customHeight="1">
      <c r="A110" s="102"/>
      <c r="B110" s="102"/>
      <c r="C110" s="75" t="s">
        <v>184</v>
      </c>
      <c r="D110" s="75" t="s">
        <v>185</v>
      </c>
      <c r="E110" s="75" t="s">
        <v>185</v>
      </c>
      <c r="F110" s="77">
        <f t="shared" si="18"/>
        <v>0</v>
      </c>
      <c r="G110" s="77">
        <v>1000</v>
      </c>
      <c r="H110" s="77">
        <v>1000</v>
      </c>
      <c r="I110" s="77"/>
      <c r="J110" s="113"/>
      <c r="K110" s="113"/>
      <c r="L110" s="113"/>
      <c r="M110" s="99"/>
      <c r="N110" s="81"/>
      <c r="O110" s="113"/>
      <c r="P110" s="113"/>
      <c r="Q110" s="113"/>
      <c r="R110" s="113"/>
      <c r="S110" s="113"/>
      <c r="T110" s="113"/>
      <c r="U110" s="114"/>
    </row>
    <row r="111" spans="1:21" ht="15" customHeight="1">
      <c r="A111" s="102"/>
      <c r="B111" s="102"/>
      <c r="C111" s="75" t="s">
        <v>144</v>
      </c>
      <c r="D111" s="75" t="s">
        <v>145</v>
      </c>
      <c r="E111" s="75" t="s">
        <v>145</v>
      </c>
      <c r="F111" s="77">
        <f t="shared" si="18"/>
        <v>0</v>
      </c>
      <c r="G111" s="77">
        <v>1000</v>
      </c>
      <c r="H111" s="77">
        <v>1000</v>
      </c>
      <c r="I111" s="77"/>
      <c r="J111" s="113"/>
      <c r="K111" s="113"/>
      <c r="L111" s="113"/>
      <c r="M111" s="113"/>
      <c r="N111" s="115"/>
      <c r="O111" s="99"/>
      <c r="P111" s="113"/>
      <c r="Q111" s="113"/>
      <c r="R111" s="113"/>
      <c r="S111" s="113"/>
      <c r="T111" s="113"/>
      <c r="U111" s="114"/>
    </row>
    <row r="112" spans="1:21" ht="15" customHeight="1">
      <c r="A112" s="102"/>
      <c r="B112" s="102"/>
      <c r="C112" s="75" t="s">
        <v>146</v>
      </c>
      <c r="D112" s="75" t="s">
        <v>147</v>
      </c>
      <c r="E112" s="75" t="s">
        <v>147</v>
      </c>
      <c r="F112" s="77">
        <f t="shared" si="18"/>
        <v>0</v>
      </c>
      <c r="G112" s="77">
        <v>1000</v>
      </c>
      <c r="H112" s="77">
        <v>1000</v>
      </c>
      <c r="I112" s="77"/>
      <c r="J112" s="113"/>
      <c r="K112" s="113"/>
      <c r="L112" s="113"/>
      <c r="M112" s="113"/>
      <c r="N112" s="115"/>
      <c r="O112" s="99"/>
      <c r="P112" s="82"/>
      <c r="Q112" s="113"/>
      <c r="R112" s="113"/>
      <c r="S112" s="113"/>
      <c r="T112" s="113"/>
      <c r="U112" s="114"/>
    </row>
    <row r="113" spans="1:21" ht="15" customHeight="1">
      <c r="A113" s="102"/>
      <c r="B113" s="102"/>
      <c r="C113" s="75" t="s">
        <v>148</v>
      </c>
      <c r="D113" s="75" t="s">
        <v>149</v>
      </c>
      <c r="E113" s="75" t="s">
        <v>149</v>
      </c>
      <c r="F113" s="77">
        <f t="shared" si="18"/>
        <v>0</v>
      </c>
      <c r="G113" s="77">
        <v>1000</v>
      </c>
      <c r="H113" s="77">
        <v>1000</v>
      </c>
      <c r="I113" s="77"/>
      <c r="J113" s="113"/>
      <c r="K113" s="113"/>
      <c r="L113" s="113"/>
      <c r="M113" s="113"/>
      <c r="N113" s="115"/>
      <c r="O113" s="113"/>
      <c r="P113" s="99"/>
      <c r="Q113" s="113"/>
      <c r="R113" s="113"/>
      <c r="S113" s="113"/>
      <c r="T113" s="113"/>
      <c r="U113" s="114"/>
    </row>
    <row r="114" spans="1:21" ht="15" customHeight="1">
      <c r="A114" s="102"/>
      <c r="B114" s="102"/>
      <c r="C114" s="75" t="s">
        <v>150</v>
      </c>
      <c r="D114" s="75" t="s">
        <v>151</v>
      </c>
      <c r="E114" s="75" t="s">
        <v>151</v>
      </c>
      <c r="F114" s="77">
        <f t="shared" si="18"/>
        <v>0</v>
      </c>
      <c r="G114" s="77">
        <v>1000</v>
      </c>
      <c r="H114" s="77">
        <v>1000</v>
      </c>
      <c r="I114" s="77"/>
      <c r="J114" s="113"/>
      <c r="K114" s="113"/>
      <c r="L114" s="113"/>
      <c r="M114" s="113"/>
      <c r="N114" s="115"/>
      <c r="O114" s="113"/>
      <c r="P114" s="113"/>
      <c r="Q114" s="113"/>
      <c r="R114" s="113"/>
      <c r="S114" s="113"/>
      <c r="T114" s="113"/>
      <c r="U114" s="114"/>
    </row>
    <row r="115" spans="1:21" ht="15" customHeight="1">
      <c r="A115" s="102"/>
      <c r="B115" s="102"/>
      <c r="C115" s="75" t="s">
        <v>152</v>
      </c>
      <c r="D115" s="75" t="s">
        <v>153</v>
      </c>
      <c r="E115" s="75" t="s">
        <v>153</v>
      </c>
      <c r="F115" s="77">
        <f t="shared" si="18"/>
        <v>0</v>
      </c>
      <c r="G115" s="77">
        <v>1000</v>
      </c>
      <c r="H115" s="77">
        <v>1000</v>
      </c>
      <c r="I115" s="77"/>
      <c r="J115" s="113"/>
      <c r="K115" s="113"/>
      <c r="L115" s="113"/>
      <c r="M115" s="113"/>
      <c r="N115" s="115"/>
      <c r="O115" s="113"/>
      <c r="P115" s="113"/>
      <c r="Q115" s="113"/>
      <c r="R115" s="113"/>
      <c r="S115" s="113"/>
      <c r="T115" s="83"/>
      <c r="U115" s="114"/>
    </row>
    <row r="116" spans="1:21" ht="15" customHeight="1">
      <c r="A116" s="102"/>
      <c r="B116" s="102"/>
      <c r="C116" s="75" t="s">
        <v>154</v>
      </c>
      <c r="D116" s="75" t="s">
        <v>155</v>
      </c>
      <c r="E116" s="75" t="s">
        <v>155</v>
      </c>
      <c r="F116" s="77">
        <f t="shared" si="18"/>
        <v>0</v>
      </c>
      <c r="G116" s="77">
        <v>1000</v>
      </c>
      <c r="H116" s="77">
        <v>1000</v>
      </c>
      <c r="I116" s="77"/>
      <c r="J116" s="113"/>
      <c r="K116" s="113"/>
      <c r="L116" s="113"/>
      <c r="M116" s="113"/>
      <c r="N116" s="115"/>
      <c r="O116" s="113"/>
      <c r="P116" s="113"/>
      <c r="Q116" s="113"/>
      <c r="R116" s="113"/>
      <c r="S116" s="113"/>
      <c r="T116" s="113"/>
      <c r="U116" s="114"/>
    </row>
    <row r="117" spans="1:21" ht="15" customHeight="1">
      <c r="A117" s="151"/>
      <c r="B117" s="151"/>
      <c r="C117" s="139" t="s">
        <v>156</v>
      </c>
      <c r="D117" s="139" t="s">
        <v>138</v>
      </c>
      <c r="E117" s="139" t="s">
        <v>138</v>
      </c>
      <c r="F117" s="165">
        <f t="shared" si="18"/>
        <v>0</v>
      </c>
      <c r="G117" s="165">
        <v>1000</v>
      </c>
      <c r="H117" s="165">
        <v>1000</v>
      </c>
      <c r="I117" s="166"/>
      <c r="J117" s="167"/>
      <c r="K117" s="167"/>
      <c r="L117" s="167"/>
      <c r="M117" s="167"/>
      <c r="N117" s="168"/>
      <c r="O117" s="99"/>
      <c r="P117" s="167"/>
      <c r="Q117" s="167"/>
      <c r="R117" s="167"/>
      <c r="S117" s="167"/>
      <c r="T117" s="167"/>
      <c r="U117" s="164"/>
    </row>
    <row r="118" spans="1:21" ht="15" customHeight="1">
      <c r="A118" s="815" t="s">
        <v>157</v>
      </c>
      <c r="B118" s="816"/>
      <c r="C118" s="816"/>
      <c r="D118" s="816"/>
      <c r="E118" s="816"/>
      <c r="F118" s="106">
        <f t="shared" si="18"/>
        <v>0</v>
      </c>
      <c r="G118" s="106">
        <f>SUM(G108:G117)</f>
        <v>10000</v>
      </c>
      <c r="H118" s="106">
        <f>SUM(H108:H117)</f>
        <v>10000</v>
      </c>
      <c r="I118" s="106">
        <f aca="true" t="shared" si="25" ref="I118:T118">SUM(I108:I117)</f>
        <v>0</v>
      </c>
      <c r="J118" s="106">
        <f t="shared" si="25"/>
        <v>0</v>
      </c>
      <c r="K118" s="106">
        <f t="shared" si="25"/>
        <v>0</v>
      </c>
      <c r="L118" s="106">
        <f t="shared" si="25"/>
        <v>0</v>
      </c>
      <c r="M118" s="106">
        <f t="shared" si="25"/>
        <v>0</v>
      </c>
      <c r="N118" s="106">
        <f t="shared" si="25"/>
        <v>0</v>
      </c>
      <c r="O118" s="106">
        <f t="shared" si="25"/>
        <v>0</v>
      </c>
      <c r="P118" s="106">
        <f t="shared" si="25"/>
        <v>0</v>
      </c>
      <c r="Q118" s="106">
        <f t="shared" si="25"/>
        <v>0</v>
      </c>
      <c r="R118" s="106">
        <f t="shared" si="25"/>
        <v>0</v>
      </c>
      <c r="S118" s="106">
        <f t="shared" si="25"/>
        <v>0</v>
      </c>
      <c r="T118" s="106">
        <f t="shared" si="25"/>
        <v>0</v>
      </c>
      <c r="U118" s="108"/>
    </row>
    <row r="119" spans="1:21" ht="15" customHeight="1">
      <c r="A119" s="75" t="s">
        <v>140</v>
      </c>
      <c r="B119" s="75" t="s">
        <v>158</v>
      </c>
      <c r="C119" s="75" t="s">
        <v>159</v>
      </c>
      <c r="D119" s="93" t="s">
        <v>160</v>
      </c>
      <c r="E119" s="93" t="s">
        <v>160</v>
      </c>
      <c r="F119" s="77">
        <f t="shared" si="18"/>
        <v>0</v>
      </c>
      <c r="G119" s="77">
        <v>2000</v>
      </c>
      <c r="H119" s="77">
        <v>2000</v>
      </c>
      <c r="I119" s="77"/>
      <c r="J119" s="113"/>
      <c r="K119" s="113"/>
      <c r="L119" s="113"/>
      <c r="M119" s="113"/>
      <c r="N119" s="115"/>
      <c r="O119" s="113"/>
      <c r="P119" s="113"/>
      <c r="Q119" s="113"/>
      <c r="R119" s="113"/>
      <c r="S119" s="113"/>
      <c r="T119" s="113"/>
      <c r="U119" s="114"/>
    </row>
    <row r="120" spans="1:21" ht="15" customHeight="1">
      <c r="A120" s="102"/>
      <c r="B120" s="102"/>
      <c r="C120" s="75" t="s">
        <v>71</v>
      </c>
      <c r="D120" s="75" t="s">
        <v>139</v>
      </c>
      <c r="E120" s="75" t="s">
        <v>139</v>
      </c>
      <c r="F120" s="77">
        <f t="shared" si="18"/>
        <v>0</v>
      </c>
      <c r="G120" s="77">
        <v>1500</v>
      </c>
      <c r="H120" s="77">
        <v>1500</v>
      </c>
      <c r="I120" s="77"/>
      <c r="J120" s="113"/>
      <c r="K120" s="113"/>
      <c r="L120" s="112"/>
      <c r="M120" s="82"/>
      <c r="N120" s="115"/>
      <c r="O120" s="113"/>
      <c r="P120" s="113"/>
      <c r="Q120" s="113"/>
      <c r="R120" s="113"/>
      <c r="S120" s="113"/>
      <c r="T120" s="113"/>
      <c r="U120" s="114"/>
    </row>
    <row r="121" spans="1:21" ht="15" customHeight="1">
      <c r="A121" s="102"/>
      <c r="B121" s="102"/>
      <c r="C121" s="75" t="s">
        <v>239</v>
      </c>
      <c r="D121" s="75" t="s">
        <v>240</v>
      </c>
      <c r="E121" s="75" t="s">
        <v>240</v>
      </c>
      <c r="F121" s="77">
        <f t="shared" si="18"/>
        <v>0</v>
      </c>
      <c r="G121" s="77">
        <v>1000</v>
      </c>
      <c r="H121" s="77">
        <v>1000</v>
      </c>
      <c r="I121" s="77"/>
      <c r="J121" s="113"/>
      <c r="K121" s="113"/>
      <c r="L121" s="112"/>
      <c r="M121" s="82"/>
      <c r="N121" s="115"/>
      <c r="O121" s="113"/>
      <c r="P121" s="113"/>
      <c r="Q121" s="113"/>
      <c r="R121" s="113"/>
      <c r="S121" s="113"/>
      <c r="T121" s="113"/>
      <c r="U121" s="114"/>
    </row>
    <row r="122" spans="1:21" ht="15" customHeight="1">
      <c r="A122" s="102"/>
      <c r="B122" s="102"/>
      <c r="C122" s="75" t="s">
        <v>156</v>
      </c>
      <c r="D122" s="75" t="s">
        <v>138</v>
      </c>
      <c r="E122" s="75" t="s">
        <v>138</v>
      </c>
      <c r="F122" s="77">
        <f t="shared" si="18"/>
        <v>0</v>
      </c>
      <c r="G122" s="77">
        <v>1000</v>
      </c>
      <c r="H122" s="77">
        <v>1000</v>
      </c>
      <c r="I122" s="77"/>
      <c r="J122" s="113"/>
      <c r="K122" s="113"/>
      <c r="L122" s="113"/>
      <c r="M122" s="113"/>
      <c r="N122" s="115"/>
      <c r="O122" s="80"/>
      <c r="P122" s="113"/>
      <c r="Q122" s="80"/>
      <c r="R122" s="82"/>
      <c r="S122" s="113"/>
      <c r="T122" s="113"/>
      <c r="U122" s="114"/>
    </row>
    <row r="123" spans="1:21" ht="15" customHeight="1" thickBot="1">
      <c r="A123" s="822" t="s">
        <v>161</v>
      </c>
      <c r="B123" s="823"/>
      <c r="C123" s="823"/>
      <c r="D123" s="823"/>
      <c r="E123" s="823"/>
      <c r="F123" s="94">
        <f t="shared" si="18"/>
        <v>0</v>
      </c>
      <c r="G123" s="94">
        <f>SUM(G119:G122)</f>
        <v>5500</v>
      </c>
      <c r="H123" s="94">
        <f>SUM(H119:H122)</f>
        <v>5500</v>
      </c>
      <c r="I123" s="94">
        <f aca="true" t="shared" si="26" ref="I123:T123">SUM(I119:I122)</f>
        <v>0</v>
      </c>
      <c r="J123" s="94">
        <f t="shared" si="26"/>
        <v>0</v>
      </c>
      <c r="K123" s="94">
        <f t="shared" si="26"/>
        <v>0</v>
      </c>
      <c r="L123" s="94">
        <f t="shared" si="26"/>
        <v>0</v>
      </c>
      <c r="M123" s="94">
        <f t="shared" si="26"/>
        <v>0</v>
      </c>
      <c r="N123" s="94">
        <f t="shared" si="26"/>
        <v>0</v>
      </c>
      <c r="O123" s="94">
        <f t="shared" si="26"/>
        <v>0</v>
      </c>
      <c r="P123" s="94">
        <f t="shared" si="26"/>
        <v>0</v>
      </c>
      <c r="Q123" s="94">
        <f t="shared" si="26"/>
        <v>0</v>
      </c>
      <c r="R123" s="94">
        <f t="shared" si="26"/>
        <v>0</v>
      </c>
      <c r="S123" s="94">
        <f t="shared" si="26"/>
        <v>0</v>
      </c>
      <c r="T123" s="94">
        <f t="shared" si="26"/>
        <v>0</v>
      </c>
      <c r="U123" s="110"/>
    </row>
    <row r="124" spans="1:21" ht="15" customHeight="1" thickBot="1" thickTop="1">
      <c r="A124" s="813" t="s">
        <v>162</v>
      </c>
      <c r="B124" s="824"/>
      <c r="C124" s="824"/>
      <c r="D124" s="824"/>
      <c r="E124" s="824"/>
      <c r="F124" s="90">
        <f t="shared" si="18"/>
        <v>0</v>
      </c>
      <c r="G124" s="90">
        <f>G118+G123</f>
        <v>15500</v>
      </c>
      <c r="H124" s="90">
        <f>H118+H123</f>
        <v>15500</v>
      </c>
      <c r="I124" s="90">
        <f aca="true" t="shared" si="27" ref="I124:T124">I118+I123</f>
        <v>0</v>
      </c>
      <c r="J124" s="90">
        <f t="shared" si="27"/>
        <v>0</v>
      </c>
      <c r="K124" s="90">
        <f t="shared" si="27"/>
        <v>0</v>
      </c>
      <c r="L124" s="90">
        <f t="shared" si="27"/>
        <v>0</v>
      </c>
      <c r="M124" s="90">
        <f t="shared" si="27"/>
        <v>0</v>
      </c>
      <c r="N124" s="90">
        <f t="shared" si="27"/>
        <v>0</v>
      </c>
      <c r="O124" s="90">
        <f t="shared" si="27"/>
        <v>0</v>
      </c>
      <c r="P124" s="90">
        <f t="shared" si="27"/>
        <v>0</v>
      </c>
      <c r="Q124" s="90">
        <f t="shared" si="27"/>
        <v>0</v>
      </c>
      <c r="R124" s="90">
        <f t="shared" si="27"/>
        <v>0</v>
      </c>
      <c r="S124" s="90">
        <f t="shared" si="27"/>
        <v>0</v>
      </c>
      <c r="T124" s="90">
        <f t="shared" si="27"/>
        <v>0</v>
      </c>
      <c r="U124" s="118"/>
    </row>
    <row r="125" spans="1:21" ht="15" customHeight="1" thickTop="1">
      <c r="A125" s="833" t="s">
        <v>850</v>
      </c>
      <c r="B125" s="834"/>
      <c r="C125" s="834"/>
      <c r="D125" s="834"/>
      <c r="E125" s="834"/>
      <c r="F125" s="829">
        <f t="shared" si="18"/>
        <v>4156.117945511127</v>
      </c>
      <c r="G125" s="829">
        <f>G106+G124</f>
        <v>195723</v>
      </c>
      <c r="H125" s="829">
        <f>H106+H124</f>
        <v>191566.88205448887</v>
      </c>
      <c r="I125" s="829">
        <f aca="true" t="shared" si="28" ref="I125:T125">I106+I124</f>
        <v>0</v>
      </c>
      <c r="J125" s="829">
        <f t="shared" si="28"/>
        <v>0</v>
      </c>
      <c r="K125" s="829">
        <f t="shared" si="28"/>
        <v>0</v>
      </c>
      <c r="L125" s="829">
        <f t="shared" si="28"/>
        <v>0</v>
      </c>
      <c r="M125" s="829">
        <f t="shared" si="28"/>
        <v>0</v>
      </c>
      <c r="N125" s="829">
        <f t="shared" si="28"/>
        <v>0</v>
      </c>
      <c r="O125" s="829">
        <f t="shared" si="28"/>
        <v>0</v>
      </c>
      <c r="P125" s="829">
        <f t="shared" si="28"/>
        <v>0</v>
      </c>
      <c r="Q125" s="829">
        <f t="shared" si="28"/>
        <v>0</v>
      </c>
      <c r="R125" s="829">
        <f t="shared" si="28"/>
        <v>0</v>
      </c>
      <c r="S125" s="829">
        <f t="shared" si="28"/>
        <v>0</v>
      </c>
      <c r="T125" s="829">
        <f t="shared" si="28"/>
        <v>0</v>
      </c>
      <c r="U125" s="837"/>
    </row>
    <row r="126" spans="1:21" ht="15" customHeight="1">
      <c r="A126" s="835"/>
      <c r="B126" s="836"/>
      <c r="C126" s="836"/>
      <c r="D126" s="836"/>
      <c r="E126" s="836"/>
      <c r="F126" s="830">
        <f t="shared" si="18"/>
        <v>0</v>
      </c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0"/>
      <c r="S126" s="830"/>
      <c r="T126" s="830"/>
      <c r="U126" s="838"/>
    </row>
    <row r="127" spans="1:21" ht="15" customHeight="1">
      <c r="A127" s="6"/>
      <c r="B127" s="62"/>
      <c r="C127" s="6"/>
      <c r="D127" s="6"/>
      <c r="E127" s="63"/>
      <c r="F127" s="64"/>
      <c r="G127" s="65"/>
      <c r="H127" s="65"/>
      <c r="I127" s="64"/>
      <c r="J127" s="66"/>
      <c r="K127" s="66"/>
      <c r="L127" s="66"/>
      <c r="M127" s="66"/>
      <c r="N127" s="67"/>
      <c r="O127" s="66"/>
      <c r="P127" s="66"/>
      <c r="Q127" s="66"/>
      <c r="R127" s="66"/>
      <c r="S127" s="66"/>
      <c r="T127" s="66"/>
      <c r="U127" s="68"/>
    </row>
    <row r="134" ht="13.5" customHeight="1">
      <c r="E134" s="169"/>
    </row>
    <row r="135" ht="13.5" customHeight="1"/>
    <row r="144" ht="13.5" customHeight="1"/>
    <row r="146" ht="13.5" customHeight="1"/>
    <row r="150" ht="13.5" customHeight="1"/>
    <row r="151" ht="13.5" customHeight="1"/>
    <row r="152" ht="13.5" customHeight="1"/>
    <row r="156" ht="13.5" customHeight="1"/>
    <row r="158" ht="13.5" customHeight="1"/>
    <row r="162" ht="13.5" customHeight="1"/>
    <row r="167" ht="13.5" customHeight="1"/>
    <row r="169" ht="13.5" customHeight="1"/>
    <row r="173" ht="13.5" customHeight="1"/>
    <row r="174" ht="13.5" customHeight="1"/>
    <row r="175" ht="13.5" customHeight="1"/>
    <row r="179" ht="13.5" customHeight="1"/>
    <row r="181" ht="13.5" customHeight="1"/>
    <row r="185" ht="13.5" customHeight="1"/>
    <row r="188" ht="13.5" customHeight="1"/>
    <row r="189" ht="13.5" customHeight="1"/>
    <row r="193" ht="13.5" customHeight="1"/>
    <row r="198" ht="13.5" customHeight="1"/>
    <row r="200" ht="13.5" customHeight="1"/>
    <row r="204" ht="13.5" customHeight="1"/>
    <row r="205" ht="13.5" customHeight="1"/>
    <row r="206" ht="13.5" customHeight="1"/>
    <row r="210" ht="13.5" customHeight="1"/>
    <row r="212" ht="13.5" customHeight="1"/>
    <row r="216" ht="13.5" customHeight="1"/>
    <row r="219" ht="13.5" customHeight="1"/>
    <row r="220" ht="13.5" customHeight="1"/>
    <row r="221" ht="13.5" customHeight="1"/>
    <row r="222" ht="13.5" customHeight="1"/>
    <row r="225" ht="13.5" customHeight="1"/>
    <row r="227" ht="13.5" customHeight="1"/>
    <row r="229" ht="13.5" customHeight="1"/>
    <row r="231" ht="13.5" customHeight="1"/>
    <row r="233" ht="13.5" customHeight="1"/>
    <row r="235" ht="13.5" customHeight="1"/>
    <row r="237" ht="13.5" customHeight="1"/>
    <row r="239" ht="13.5" customHeight="1"/>
    <row r="241" ht="13.5" customHeight="1"/>
    <row r="243" ht="13.5" customHeight="1"/>
  </sheetData>
  <sheetProtection/>
  <mergeCells count="92">
    <mergeCell ref="T125:T126"/>
    <mergeCell ref="U125:U126"/>
    <mergeCell ref="K125:K126"/>
    <mergeCell ref="L125:L126"/>
    <mergeCell ref="M125:M126"/>
    <mergeCell ref="N125:N126"/>
    <mergeCell ref="O125:O126"/>
    <mergeCell ref="U106:U107"/>
    <mergeCell ref="A118:E118"/>
    <mergeCell ref="A123:E123"/>
    <mergeCell ref="A124:E124"/>
    <mergeCell ref="A125:E126"/>
    <mergeCell ref="F125:F126"/>
    <mergeCell ref="G125:G126"/>
    <mergeCell ref="H125:H126"/>
    <mergeCell ref="I125:I126"/>
    <mergeCell ref="Q125:Q126"/>
    <mergeCell ref="J125:J126"/>
    <mergeCell ref="O106:O107"/>
    <mergeCell ref="P106:P107"/>
    <mergeCell ref="Q106:Q107"/>
    <mergeCell ref="R106:R107"/>
    <mergeCell ref="S106:S107"/>
    <mergeCell ref="P125:P126"/>
    <mergeCell ref="R125:R126"/>
    <mergeCell ref="S125:S126"/>
    <mergeCell ref="T106:T107"/>
    <mergeCell ref="I106:I107"/>
    <mergeCell ref="J106:J107"/>
    <mergeCell ref="K106:K107"/>
    <mergeCell ref="L106:L107"/>
    <mergeCell ref="M106:M107"/>
    <mergeCell ref="N106:N107"/>
    <mergeCell ref="A102:E102"/>
    <mergeCell ref="A105:E105"/>
    <mergeCell ref="A106:E107"/>
    <mergeCell ref="F106:F107"/>
    <mergeCell ref="G106:G107"/>
    <mergeCell ref="H106:H107"/>
    <mergeCell ref="S87:S88"/>
    <mergeCell ref="T87:T88"/>
    <mergeCell ref="U87:U88"/>
    <mergeCell ref="A92:E92"/>
    <mergeCell ref="A95:E95"/>
    <mergeCell ref="A97:E97"/>
    <mergeCell ref="M87:M88"/>
    <mergeCell ref="N87:N88"/>
    <mergeCell ref="O87:O88"/>
    <mergeCell ref="P87:P88"/>
    <mergeCell ref="Q87:Q88"/>
    <mergeCell ref="R87:R88"/>
    <mergeCell ref="A82:E82"/>
    <mergeCell ref="A85:E85"/>
    <mergeCell ref="A86:E86"/>
    <mergeCell ref="A87:C87"/>
    <mergeCell ref="E87:E88"/>
    <mergeCell ref="F87:F88"/>
    <mergeCell ref="J87:J88"/>
    <mergeCell ref="K87:K88"/>
    <mergeCell ref="L87:L88"/>
    <mergeCell ref="A73:E73"/>
    <mergeCell ref="A75:E75"/>
    <mergeCell ref="A79:E79"/>
    <mergeCell ref="A80:A81"/>
    <mergeCell ref="B80:B81"/>
    <mergeCell ref="C80:C81"/>
    <mergeCell ref="A55:E55"/>
    <mergeCell ref="A68:E68"/>
    <mergeCell ref="A24:E24"/>
    <mergeCell ref="A25:E25"/>
    <mergeCell ref="A34:E34"/>
    <mergeCell ref="A37:E37"/>
    <mergeCell ref="A46:E46"/>
    <mergeCell ref="A47:E47"/>
    <mergeCell ref="R4:R5"/>
    <mergeCell ref="S4:S5"/>
    <mergeCell ref="T4:T5"/>
    <mergeCell ref="U4:U5"/>
    <mergeCell ref="A9:E9"/>
    <mergeCell ref="A18:E18"/>
    <mergeCell ref="L4:L5"/>
    <mergeCell ref="M4:M5"/>
    <mergeCell ref="N4:N5"/>
    <mergeCell ref="O4:O5"/>
    <mergeCell ref="P4:P5"/>
    <mergeCell ref="Q4:Q5"/>
    <mergeCell ref="A4:C4"/>
    <mergeCell ref="D4:D5"/>
    <mergeCell ref="E4:E5"/>
    <mergeCell ref="F4:F5"/>
    <mergeCell ref="J4:J5"/>
    <mergeCell ref="K4:K5"/>
  </mergeCells>
  <printOptions horizontalCentered="1"/>
  <pageMargins left="0.2362204724409449" right="0.15748031496062992" top="0.4724409448818898" bottom="0.3937007874015748" header="0.35433070866141736" footer="0.2362204724409449"/>
  <pageSetup horizontalDpi="300" verticalDpi="300" orientation="landscape" paperSize="9" scale="75" r:id="rId3"/>
  <rowBreaks count="1" manualBreakCount="1">
    <brk id="86" max="2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V50"/>
  <sheetViews>
    <sheetView view="pageBreakPreview" zoomScaleSheetLayoutView="100" zoomScalePageLayoutView="0" workbookViewId="0" topLeftCell="A14">
      <selection activeCell="D11" sqref="D11"/>
    </sheetView>
  </sheetViews>
  <sheetFormatPr defaultColWidth="9.10546875" defaultRowHeight="18" customHeight="1"/>
  <cols>
    <col min="1" max="1" width="13.10546875" style="307" customWidth="1"/>
    <col min="2" max="2" width="17.21484375" style="307" customWidth="1"/>
    <col min="3" max="3" width="15.6640625" style="307" customWidth="1"/>
    <col min="4" max="4" width="44.88671875" style="308" customWidth="1"/>
    <col min="5" max="5" width="49.5546875" style="308" customWidth="1"/>
    <col min="6" max="6" width="11.3359375" style="309" customWidth="1"/>
    <col min="7" max="7" width="11.77734375" style="311" customWidth="1"/>
    <col min="8" max="8" width="11.10546875" style="310" customWidth="1"/>
    <col min="9" max="9" width="6.6640625" style="307" hidden="1" customWidth="1"/>
    <col min="10" max="21" width="7.10546875" style="302" hidden="1" customWidth="1"/>
    <col min="22" max="22" width="12.88671875" style="309" customWidth="1"/>
    <col min="23" max="23" width="18.10546875" style="302" customWidth="1"/>
    <col min="24" max="16384" width="9.10546875" style="302" customWidth="1"/>
  </cols>
  <sheetData>
    <row r="1" spans="1:22" ht="13.5" customHeight="1">
      <c r="A1" s="297"/>
      <c r="B1" s="297"/>
      <c r="C1" s="297"/>
      <c r="D1" s="298"/>
      <c r="E1" s="298"/>
      <c r="F1" s="299"/>
      <c r="G1" s="300"/>
      <c r="H1" s="301"/>
      <c r="I1" s="297"/>
      <c r="V1" s="299"/>
    </row>
    <row r="2" spans="1:22" ht="13.5" customHeight="1">
      <c r="A2" s="180"/>
      <c r="B2" s="180"/>
      <c r="C2" s="180"/>
      <c r="D2" s="181"/>
      <c r="E2" s="181"/>
      <c r="F2" s="182"/>
      <c r="G2" s="183"/>
      <c r="H2" s="183"/>
      <c r="I2" s="180"/>
      <c r="V2" s="182"/>
    </row>
    <row r="3" spans="1:22" ht="13.5" customHeight="1">
      <c r="A3" s="192" t="s">
        <v>189</v>
      </c>
      <c r="B3" s="193"/>
      <c r="C3" s="193"/>
      <c r="D3" s="193"/>
      <c r="E3" s="193"/>
      <c r="F3" s="182"/>
      <c r="G3" s="183"/>
      <c r="H3" s="183"/>
      <c r="I3" s="194" t="s">
        <v>47</v>
      </c>
      <c r="V3" s="182"/>
    </row>
    <row r="4" spans="1:22" ht="18.75" customHeight="1">
      <c r="A4" s="843" t="s">
        <v>48</v>
      </c>
      <c r="B4" s="844"/>
      <c r="C4" s="845"/>
      <c r="D4" s="846" t="s">
        <v>985</v>
      </c>
      <c r="E4" s="847" t="s">
        <v>246</v>
      </c>
      <c r="F4" s="854" t="s">
        <v>7</v>
      </c>
      <c r="G4" s="672" t="s">
        <v>303</v>
      </c>
      <c r="H4" s="423" t="s">
        <v>247</v>
      </c>
      <c r="I4" s="855" t="s">
        <v>181</v>
      </c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848" t="s">
        <v>181</v>
      </c>
    </row>
    <row r="5" spans="1:22" ht="18.75" customHeight="1">
      <c r="A5" s="671" t="s">
        <v>1</v>
      </c>
      <c r="B5" s="671" t="s">
        <v>2</v>
      </c>
      <c r="C5" s="671" t="s">
        <v>3</v>
      </c>
      <c r="D5" s="846"/>
      <c r="E5" s="847"/>
      <c r="F5" s="854"/>
      <c r="G5" s="674" t="s">
        <v>4</v>
      </c>
      <c r="H5" s="675" t="s">
        <v>4</v>
      </c>
      <c r="I5" s="856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849"/>
    </row>
    <row r="6" spans="1:22" ht="18.75" customHeight="1">
      <c r="A6" s="195" t="s">
        <v>52</v>
      </c>
      <c r="B6" s="195" t="s">
        <v>36</v>
      </c>
      <c r="C6" s="360" t="s">
        <v>324</v>
      </c>
      <c r="D6" s="618" t="s">
        <v>959</v>
      </c>
      <c r="E6" s="618" t="s">
        <v>958</v>
      </c>
      <c r="F6" s="58"/>
      <c r="G6" s="58"/>
      <c r="H6" s="58"/>
      <c r="I6" s="303"/>
      <c r="V6" s="58"/>
    </row>
    <row r="7" spans="1:22" s="304" customFormat="1" ht="18.75" customHeight="1">
      <c r="A7" s="195"/>
      <c r="B7" s="195"/>
      <c r="C7" s="195"/>
      <c r="D7" s="12" t="s">
        <v>325</v>
      </c>
      <c r="E7" s="12" t="s">
        <v>325</v>
      </c>
      <c r="F7" s="58"/>
      <c r="G7" s="58">
        <v>864</v>
      </c>
      <c r="H7" s="58">
        <v>864</v>
      </c>
      <c r="I7" s="303"/>
      <c r="V7" s="58"/>
    </row>
    <row r="8" spans="1:22" s="304" customFormat="1" ht="18.75" customHeight="1">
      <c r="A8" s="195"/>
      <c r="B8" s="195"/>
      <c r="C8" s="195"/>
      <c r="D8" s="12" t="s">
        <v>326</v>
      </c>
      <c r="E8" s="12" t="s">
        <v>326</v>
      </c>
      <c r="F8" s="58"/>
      <c r="G8" s="58"/>
      <c r="H8" s="58"/>
      <c r="I8" s="303"/>
      <c r="V8" s="58"/>
    </row>
    <row r="9" spans="1:22" s="304" customFormat="1" ht="18.75" customHeight="1">
      <c r="A9" s="195"/>
      <c r="B9" s="195"/>
      <c r="C9" s="195"/>
      <c r="D9" s="12" t="s">
        <v>327</v>
      </c>
      <c r="E9" s="12" t="s">
        <v>327</v>
      </c>
      <c r="F9" s="58"/>
      <c r="G9" s="58">
        <v>480</v>
      </c>
      <c r="H9" s="58">
        <v>480</v>
      </c>
      <c r="I9" s="303"/>
      <c r="V9" s="58"/>
    </row>
    <row r="10" spans="1:22" s="304" customFormat="1" ht="18.75" customHeight="1">
      <c r="A10" s="195"/>
      <c r="B10" s="195"/>
      <c r="C10" s="195"/>
      <c r="D10" s="12" t="s">
        <v>328</v>
      </c>
      <c r="E10" s="12" t="s">
        <v>329</v>
      </c>
      <c r="F10" s="58"/>
      <c r="G10" s="58">
        <v>250</v>
      </c>
      <c r="H10" s="58">
        <v>250</v>
      </c>
      <c r="I10" s="303"/>
      <c r="V10" s="58"/>
    </row>
    <row r="11" spans="1:22" s="304" customFormat="1" ht="18.75" customHeight="1">
      <c r="A11" s="195"/>
      <c r="B11" s="195"/>
      <c r="C11" s="195"/>
      <c r="D11" s="12" t="s">
        <v>330</v>
      </c>
      <c r="E11" s="12" t="s">
        <v>330</v>
      </c>
      <c r="F11" s="58"/>
      <c r="G11" s="58">
        <v>114</v>
      </c>
      <c r="H11" s="58">
        <v>114</v>
      </c>
      <c r="I11" s="303"/>
      <c r="V11" s="58"/>
    </row>
    <row r="12" spans="1:22" s="304" customFormat="1" ht="18.75" customHeight="1">
      <c r="A12" s="195"/>
      <c r="B12" s="195"/>
      <c r="C12" s="195"/>
      <c r="D12" s="12" t="s">
        <v>331</v>
      </c>
      <c r="E12" s="12" t="s">
        <v>331</v>
      </c>
      <c r="F12" s="58"/>
      <c r="G12" s="58"/>
      <c r="H12" s="58"/>
      <c r="I12" s="303"/>
      <c r="V12" s="58"/>
    </row>
    <row r="13" spans="1:22" s="304" customFormat="1" ht="18.75" customHeight="1">
      <c r="A13" s="195"/>
      <c r="B13" s="195"/>
      <c r="C13" s="195"/>
      <c r="D13" s="12" t="s">
        <v>1066</v>
      </c>
      <c r="E13" s="12" t="s">
        <v>332</v>
      </c>
      <c r="F13" s="58">
        <f>G13-H13</f>
        <v>40</v>
      </c>
      <c r="G13" s="58">
        <v>340</v>
      </c>
      <c r="H13" s="58">
        <v>300</v>
      </c>
      <c r="I13" s="303"/>
      <c r="V13" s="58"/>
    </row>
    <row r="14" spans="1:22" s="304" customFormat="1" ht="18.75" customHeight="1">
      <c r="A14" s="195"/>
      <c r="B14" s="195"/>
      <c r="C14" s="195"/>
      <c r="D14" s="619" t="s">
        <v>1070</v>
      </c>
      <c r="E14" s="12" t="s">
        <v>904</v>
      </c>
      <c r="F14" s="58"/>
      <c r="G14" s="58"/>
      <c r="H14" s="58"/>
      <c r="I14" s="303"/>
      <c r="V14" s="58"/>
    </row>
    <row r="15" spans="1:22" s="304" customFormat="1" ht="18.75" customHeight="1">
      <c r="A15" s="195"/>
      <c r="B15" s="195"/>
      <c r="C15" s="195"/>
      <c r="D15" s="619" t="s">
        <v>1165</v>
      </c>
      <c r="E15" s="12" t="s">
        <v>905</v>
      </c>
      <c r="F15" s="58"/>
      <c r="G15" s="58"/>
      <c r="H15" s="58"/>
      <c r="I15" s="303"/>
      <c r="V15" s="58"/>
    </row>
    <row r="16" spans="1:22" s="304" customFormat="1" ht="18.75" customHeight="1">
      <c r="A16" s="195"/>
      <c r="B16" s="195"/>
      <c r="C16" s="195"/>
      <c r="D16" s="619" t="s">
        <v>333</v>
      </c>
      <c r="E16" s="12" t="s">
        <v>333</v>
      </c>
      <c r="F16" s="58"/>
      <c r="G16" s="58">
        <v>60</v>
      </c>
      <c r="H16" s="58">
        <v>60</v>
      </c>
      <c r="I16" s="303"/>
      <c r="V16" s="58"/>
    </row>
    <row r="17" spans="1:22" s="304" customFormat="1" ht="18.75" customHeight="1">
      <c r="A17" s="195"/>
      <c r="B17" s="195"/>
      <c r="C17" s="195"/>
      <c r="D17" s="620" t="s">
        <v>334</v>
      </c>
      <c r="E17" s="620" t="s">
        <v>334</v>
      </c>
      <c r="F17" s="58"/>
      <c r="G17" s="58">
        <v>500</v>
      </c>
      <c r="H17" s="58">
        <v>500</v>
      </c>
      <c r="I17" s="303"/>
      <c r="V17" s="58"/>
    </row>
    <row r="18" spans="1:22" s="304" customFormat="1" ht="18.75" customHeight="1">
      <c r="A18" s="195"/>
      <c r="B18" s="195"/>
      <c r="C18" s="195"/>
      <c r="D18" s="12" t="s">
        <v>335</v>
      </c>
      <c r="E18" s="12" t="s">
        <v>335</v>
      </c>
      <c r="F18" s="58"/>
      <c r="G18" s="58">
        <v>50</v>
      </c>
      <c r="H18" s="58">
        <v>50</v>
      </c>
      <c r="I18" s="303"/>
      <c r="V18" s="58"/>
    </row>
    <row r="19" spans="1:22" s="304" customFormat="1" ht="18.75" customHeight="1">
      <c r="A19" s="195"/>
      <c r="B19" s="195"/>
      <c r="C19" s="195"/>
      <c r="D19" s="12" t="s">
        <v>1069</v>
      </c>
      <c r="E19" s="12" t="s">
        <v>336</v>
      </c>
      <c r="F19" s="58">
        <f>G19-H19</f>
        <v>50</v>
      </c>
      <c r="G19" s="58">
        <v>2450</v>
      </c>
      <c r="H19" s="58">
        <v>2400</v>
      </c>
      <c r="I19" s="303"/>
      <c r="V19" s="58"/>
    </row>
    <row r="20" spans="1:22" s="304" customFormat="1" ht="18.75" customHeight="1">
      <c r="A20" s="195"/>
      <c r="B20" s="195"/>
      <c r="C20" s="195"/>
      <c r="D20" s="732" t="s">
        <v>1068</v>
      </c>
      <c r="E20" s="12"/>
      <c r="F20" s="58"/>
      <c r="G20" s="58"/>
      <c r="H20" s="58"/>
      <c r="I20" s="303"/>
      <c r="V20" s="58"/>
    </row>
    <row r="21" spans="1:22" s="304" customFormat="1" ht="18.75" customHeight="1">
      <c r="A21" s="195"/>
      <c r="B21" s="195"/>
      <c r="C21" s="195"/>
      <c r="D21" s="26" t="s">
        <v>1067</v>
      </c>
      <c r="E21" s="199"/>
      <c r="F21" s="58"/>
      <c r="G21" s="58"/>
      <c r="H21" s="58"/>
      <c r="I21" s="303"/>
      <c r="V21" s="58"/>
    </row>
    <row r="22" spans="1:22" s="304" customFormat="1" ht="18.75" customHeight="1">
      <c r="A22" s="195"/>
      <c r="B22" s="195"/>
      <c r="C22" s="195"/>
      <c r="D22" s="26" t="s">
        <v>1156</v>
      </c>
      <c r="E22" s="199"/>
      <c r="F22" s="58">
        <f>G22-H22</f>
        <v>520</v>
      </c>
      <c r="G22" s="58">
        <v>520</v>
      </c>
      <c r="H22" s="58"/>
      <c r="I22" s="303"/>
      <c r="V22" s="58"/>
    </row>
    <row r="23" spans="1:22" s="304" customFormat="1" ht="18.75" customHeight="1">
      <c r="A23" s="195"/>
      <c r="B23" s="195"/>
      <c r="C23" s="195"/>
      <c r="D23" s="621" t="s">
        <v>817</v>
      </c>
      <c r="E23" s="199"/>
      <c r="F23" s="58">
        <f>G23-H23</f>
        <v>500</v>
      </c>
      <c r="G23" s="58">
        <v>500</v>
      </c>
      <c r="H23" s="58"/>
      <c r="I23" s="303"/>
      <c r="V23" s="58"/>
    </row>
    <row r="24" spans="1:22" ht="18.75" customHeight="1">
      <c r="A24" s="843" t="s">
        <v>909</v>
      </c>
      <c r="B24" s="844"/>
      <c r="C24" s="844"/>
      <c r="D24" s="853"/>
      <c r="E24" s="844"/>
      <c r="F24" s="202">
        <f>G24-H24</f>
        <v>1110</v>
      </c>
      <c r="G24" s="393">
        <f>SUM(G6:G23)</f>
        <v>6128</v>
      </c>
      <c r="H24" s="203">
        <f>SUM(H6:H23)</f>
        <v>5018</v>
      </c>
      <c r="I24" s="305"/>
      <c r="V24" s="202"/>
    </row>
    <row r="25" spans="1:22" s="304" customFormat="1" ht="18.75" customHeight="1">
      <c r="A25" s="195" t="s">
        <v>52</v>
      </c>
      <c r="B25" s="195" t="s">
        <v>59</v>
      </c>
      <c r="C25" s="701" t="s">
        <v>339</v>
      </c>
      <c r="D25" s="622" t="s">
        <v>960</v>
      </c>
      <c r="E25" s="622" t="s">
        <v>960</v>
      </c>
      <c r="F25" s="841"/>
      <c r="G25" s="58"/>
      <c r="H25" s="58"/>
      <c r="I25" s="303"/>
      <c r="V25" s="58"/>
    </row>
    <row r="26" spans="1:22" s="304" customFormat="1" ht="18.75" customHeight="1">
      <c r="A26" s="195"/>
      <c r="B26" s="195"/>
      <c r="C26" s="360"/>
      <c r="D26" s="12" t="s">
        <v>954</v>
      </c>
      <c r="E26" s="12" t="s">
        <v>955</v>
      </c>
      <c r="F26" s="842"/>
      <c r="G26" s="58"/>
      <c r="H26" s="58"/>
      <c r="I26" s="303"/>
      <c r="V26" s="58"/>
    </row>
    <row r="27" spans="1:22" s="304" customFormat="1" ht="18.75" customHeight="1">
      <c r="A27" s="195"/>
      <c r="B27" s="195"/>
      <c r="C27" s="360"/>
      <c r="D27" s="12" t="s">
        <v>894</v>
      </c>
      <c r="E27" s="12" t="s">
        <v>894</v>
      </c>
      <c r="F27" s="842"/>
      <c r="G27" s="58">
        <v>600</v>
      </c>
      <c r="H27" s="58">
        <v>600</v>
      </c>
      <c r="I27" s="303"/>
      <c r="V27" s="58"/>
    </row>
    <row r="28" spans="1:22" s="304" customFormat="1" ht="18.75" customHeight="1">
      <c r="A28" s="195"/>
      <c r="B28" s="195"/>
      <c r="C28" s="360"/>
      <c r="D28" s="12" t="s">
        <v>1164</v>
      </c>
      <c r="E28" s="12" t="s">
        <v>1163</v>
      </c>
      <c r="F28" s="58"/>
      <c r="G28" s="58">
        <v>1440</v>
      </c>
      <c r="H28" s="58">
        <v>1440</v>
      </c>
      <c r="I28" s="303"/>
      <c r="V28" s="58"/>
    </row>
    <row r="29" spans="1:22" s="304" customFormat="1" ht="18.75" customHeight="1">
      <c r="A29" s="195"/>
      <c r="B29" s="195"/>
      <c r="C29" s="360"/>
      <c r="D29" s="12" t="s">
        <v>895</v>
      </c>
      <c r="E29" s="12" t="s">
        <v>896</v>
      </c>
      <c r="F29" s="58"/>
      <c r="G29" s="58">
        <v>450</v>
      </c>
      <c r="H29" s="58">
        <v>450</v>
      </c>
      <c r="I29" s="303"/>
      <c r="V29" s="58"/>
    </row>
    <row r="30" spans="1:22" s="304" customFormat="1" ht="18.75" customHeight="1">
      <c r="A30" s="195"/>
      <c r="B30" s="195"/>
      <c r="C30" s="360"/>
      <c r="D30" s="12" t="s">
        <v>948</v>
      </c>
      <c r="E30" s="12" t="s">
        <v>947</v>
      </c>
      <c r="F30" s="58">
        <v>200</v>
      </c>
      <c r="G30" s="58">
        <v>1200</v>
      </c>
      <c r="H30" s="58">
        <v>1000</v>
      </c>
      <c r="I30" s="303"/>
      <c r="V30" s="58"/>
    </row>
    <row r="31" spans="1:22" s="304" customFormat="1" ht="18.75" customHeight="1">
      <c r="A31" s="195"/>
      <c r="B31" s="195"/>
      <c r="C31" s="360"/>
      <c r="D31" s="12" t="s">
        <v>956</v>
      </c>
      <c r="E31" s="12" t="s">
        <v>957</v>
      </c>
      <c r="F31" s="58"/>
      <c r="G31" s="58"/>
      <c r="H31" s="58"/>
      <c r="I31" s="303"/>
      <c r="V31" s="58"/>
    </row>
    <row r="32" spans="1:22" s="304" customFormat="1" ht="18.75" customHeight="1">
      <c r="A32" s="195"/>
      <c r="B32" s="195"/>
      <c r="C32" s="360"/>
      <c r="D32" s="12" t="s">
        <v>897</v>
      </c>
      <c r="E32" s="12" t="s">
        <v>901</v>
      </c>
      <c r="F32" s="58"/>
      <c r="G32" s="58">
        <v>200</v>
      </c>
      <c r="H32" s="58">
        <v>200</v>
      </c>
      <c r="I32" s="303"/>
      <c r="V32" s="58"/>
    </row>
    <row r="33" spans="1:22" s="304" customFormat="1" ht="18.75" customHeight="1">
      <c r="A33" s="195"/>
      <c r="B33" s="195"/>
      <c r="C33" s="195"/>
      <c r="D33" s="12" t="s">
        <v>949</v>
      </c>
      <c r="E33" s="12" t="s">
        <v>951</v>
      </c>
      <c r="F33" s="58"/>
      <c r="G33" s="58">
        <v>1000</v>
      </c>
      <c r="H33" s="58">
        <v>1000</v>
      </c>
      <c r="I33" s="306" t="s">
        <v>387</v>
      </c>
      <c r="V33" s="58"/>
    </row>
    <row r="34" spans="1:22" s="304" customFormat="1" ht="18.75" customHeight="1">
      <c r="A34" s="195"/>
      <c r="B34" s="195"/>
      <c r="C34" s="195"/>
      <c r="D34" s="693" t="s">
        <v>952</v>
      </c>
      <c r="E34" s="693" t="s">
        <v>950</v>
      </c>
      <c r="F34" s="58"/>
      <c r="G34" s="58"/>
      <c r="H34" s="58"/>
      <c r="I34" s="306"/>
      <c r="V34" s="58"/>
    </row>
    <row r="35" spans="1:22" s="304" customFormat="1" ht="18.75" customHeight="1">
      <c r="A35" s="195"/>
      <c r="B35" s="195"/>
      <c r="C35" s="195"/>
      <c r="D35" s="11" t="s">
        <v>898</v>
      </c>
      <c r="E35" s="11" t="s">
        <v>340</v>
      </c>
      <c r="F35" s="58"/>
      <c r="G35" s="58">
        <v>180</v>
      </c>
      <c r="H35" s="58">
        <v>180</v>
      </c>
      <c r="I35" s="306"/>
      <c r="V35" s="58"/>
    </row>
    <row r="36" spans="1:22" s="304" customFormat="1" ht="18.75" customHeight="1">
      <c r="A36" s="195"/>
      <c r="B36" s="195"/>
      <c r="C36" s="195"/>
      <c r="D36" s="11" t="s">
        <v>899</v>
      </c>
      <c r="E36" s="11" t="s">
        <v>341</v>
      </c>
      <c r="F36" s="58"/>
      <c r="G36" s="58">
        <v>240</v>
      </c>
      <c r="H36" s="58">
        <v>240</v>
      </c>
      <c r="I36" s="303"/>
      <c r="V36" s="58"/>
    </row>
    <row r="37" spans="1:22" s="304" customFormat="1" ht="18.75" customHeight="1">
      <c r="A37" s="195"/>
      <c r="B37" s="195"/>
      <c r="C37" s="195"/>
      <c r="D37" s="11" t="s">
        <v>900</v>
      </c>
      <c r="E37" s="11" t="s">
        <v>342</v>
      </c>
      <c r="F37" s="58"/>
      <c r="G37" s="58">
        <v>480</v>
      </c>
      <c r="H37" s="58">
        <v>480</v>
      </c>
      <c r="I37" s="303"/>
      <c r="V37" s="58"/>
    </row>
    <row r="38" spans="1:22" ht="18.75" customHeight="1">
      <c r="A38" s="839" t="s">
        <v>908</v>
      </c>
      <c r="B38" s="840"/>
      <c r="C38" s="840"/>
      <c r="D38" s="840"/>
      <c r="E38" s="840"/>
      <c r="F38" s="202">
        <f>G38-H38</f>
        <v>200</v>
      </c>
      <c r="G38" s="393">
        <f>SUM(G25:G37)</f>
        <v>5790</v>
      </c>
      <c r="H38" s="203">
        <f>SUM(H25:H37)</f>
        <v>5590</v>
      </c>
      <c r="I38" s="305"/>
      <c r="V38" s="202"/>
    </row>
    <row r="39" spans="1:22" ht="18.75" customHeight="1">
      <c r="A39" s="195" t="s">
        <v>52</v>
      </c>
      <c r="B39" s="195" t="s">
        <v>59</v>
      </c>
      <c r="C39" s="360" t="s">
        <v>60</v>
      </c>
      <c r="D39" s="12" t="s">
        <v>953</v>
      </c>
      <c r="E39" s="12" t="s">
        <v>953</v>
      </c>
      <c r="F39" s="58"/>
      <c r="G39" s="58"/>
      <c r="H39" s="58"/>
      <c r="I39" s="200" t="s">
        <v>389</v>
      </c>
      <c r="V39" s="58"/>
    </row>
    <row r="40" spans="1:22" ht="18.75" customHeight="1">
      <c r="A40" s="195"/>
      <c r="B40" s="195"/>
      <c r="C40" s="195"/>
      <c r="D40" s="12" t="s">
        <v>343</v>
      </c>
      <c r="E40" s="12" t="s">
        <v>343</v>
      </c>
      <c r="F40" s="58"/>
      <c r="G40" s="58">
        <v>40</v>
      </c>
      <c r="H40" s="58">
        <v>40</v>
      </c>
      <c r="I40" s="200"/>
      <c r="V40" s="58"/>
    </row>
    <row r="41" spans="1:22" ht="18.75" customHeight="1">
      <c r="A41" s="195"/>
      <c r="B41" s="195"/>
      <c r="C41" s="195"/>
      <c r="D41" s="12" t="s">
        <v>344</v>
      </c>
      <c r="E41" s="12" t="s">
        <v>344</v>
      </c>
      <c r="F41" s="58"/>
      <c r="G41" s="58">
        <v>150</v>
      </c>
      <c r="H41" s="58">
        <v>150</v>
      </c>
      <c r="I41" s="200"/>
      <c r="V41" s="58"/>
    </row>
    <row r="42" spans="1:22" ht="18.75" customHeight="1">
      <c r="A42" s="195"/>
      <c r="B42" s="195"/>
      <c r="C42" s="195"/>
      <c r="D42" s="12" t="s">
        <v>345</v>
      </c>
      <c r="E42" s="12" t="s">
        <v>345</v>
      </c>
      <c r="F42" s="58"/>
      <c r="G42" s="58">
        <v>60</v>
      </c>
      <c r="H42" s="58">
        <v>60</v>
      </c>
      <c r="I42" s="200"/>
      <c r="V42" s="58"/>
    </row>
    <row r="43" spans="1:22" ht="18.75" customHeight="1">
      <c r="A43" s="839" t="s">
        <v>907</v>
      </c>
      <c r="B43" s="840"/>
      <c r="C43" s="840"/>
      <c r="D43" s="840"/>
      <c r="E43" s="840"/>
      <c r="F43" s="203"/>
      <c r="G43" s="203">
        <f>SUM(G39:G42)</f>
        <v>250</v>
      </c>
      <c r="H43" s="203">
        <f>SUM(H39:H42)</f>
        <v>250</v>
      </c>
      <c r="I43" s="204"/>
      <c r="V43" s="203"/>
    </row>
    <row r="44" spans="1:22" ht="18.75" customHeight="1">
      <c r="A44" s="195" t="s">
        <v>52</v>
      </c>
      <c r="B44" s="195" t="s">
        <v>50</v>
      </c>
      <c r="C44" s="360" t="s">
        <v>53</v>
      </c>
      <c r="D44" s="623" t="s">
        <v>62</v>
      </c>
      <c r="E44" s="623" t="s">
        <v>62</v>
      </c>
      <c r="F44" s="58"/>
      <c r="G44" s="58"/>
      <c r="H44" s="58"/>
      <c r="I44" s="200"/>
      <c r="V44" s="58"/>
    </row>
    <row r="45" spans="1:22" ht="18.75" customHeight="1">
      <c r="A45" s="195"/>
      <c r="B45" s="195"/>
      <c r="C45" s="195"/>
      <c r="D45" s="12" t="s">
        <v>1157</v>
      </c>
      <c r="E45" s="12"/>
      <c r="F45" s="58">
        <f>G45-H45</f>
        <v>200</v>
      </c>
      <c r="G45" s="58">
        <v>200</v>
      </c>
      <c r="H45" s="58"/>
      <c r="I45" s="200"/>
      <c r="V45" s="58"/>
    </row>
    <row r="46" spans="1:22" ht="18.75" customHeight="1">
      <c r="A46" s="195"/>
      <c r="B46" s="195"/>
      <c r="C46" s="195"/>
      <c r="D46" s="12" t="s">
        <v>903</v>
      </c>
      <c r="E46" s="12" t="s">
        <v>902</v>
      </c>
      <c r="F46" s="58"/>
      <c r="G46" s="58">
        <v>120</v>
      </c>
      <c r="H46" s="58">
        <v>120</v>
      </c>
      <c r="I46" s="200"/>
      <c r="V46" s="58"/>
    </row>
    <row r="47" spans="1:22" ht="18.75" customHeight="1" thickBot="1">
      <c r="A47" s="839" t="s">
        <v>57</v>
      </c>
      <c r="B47" s="840"/>
      <c r="C47" s="840"/>
      <c r="D47" s="840"/>
      <c r="E47" s="840"/>
      <c r="F47" s="203">
        <f>SUM(F44:F46)</f>
        <v>200</v>
      </c>
      <c r="G47" s="203">
        <f>SUM(G44:G46)</f>
        <v>320</v>
      </c>
      <c r="H47" s="203">
        <f>SUM(H44:H46)</f>
        <v>120</v>
      </c>
      <c r="I47" s="204"/>
      <c r="V47" s="203">
        <f>SUM(V44:V46)</f>
        <v>0</v>
      </c>
    </row>
    <row r="48" spans="1:22" s="304" customFormat="1" ht="18.75" customHeight="1" thickTop="1">
      <c r="A48" s="850" t="s">
        <v>906</v>
      </c>
      <c r="B48" s="851"/>
      <c r="C48" s="851"/>
      <c r="D48" s="851"/>
      <c r="E48" s="852"/>
      <c r="F48" s="745">
        <f>SUM(F24,F38,F43,F47)</f>
        <v>1510</v>
      </c>
      <c r="G48" s="745">
        <f>SUM(G24,G38,G43,G47)</f>
        <v>12488</v>
      </c>
      <c r="H48" s="745">
        <f>SUM(H24,H38,H43,H47)</f>
        <v>10978</v>
      </c>
      <c r="I48" s="746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5">
        <f>SUM(V24,V38,V43,V47)</f>
        <v>0</v>
      </c>
    </row>
    <row r="49" spans="1:22" ht="16.5" customHeight="1">
      <c r="A49" s="191"/>
      <c r="B49" s="191"/>
      <c r="C49" s="191"/>
      <c r="D49" s="188"/>
      <c r="E49" s="188"/>
      <c r="F49" s="189"/>
      <c r="G49" s="189"/>
      <c r="H49" s="190"/>
      <c r="I49" s="191"/>
      <c r="V49" s="189"/>
    </row>
    <row r="50" ht="17.25" customHeight="1">
      <c r="G50" s="309"/>
    </row>
  </sheetData>
  <sheetProtection/>
  <mergeCells count="12">
    <mergeCell ref="V4:V5"/>
    <mergeCell ref="A48:E48"/>
    <mergeCell ref="A24:E24"/>
    <mergeCell ref="F4:F5"/>
    <mergeCell ref="I4:I5"/>
    <mergeCell ref="A38:E38"/>
    <mergeCell ref="A43:E43"/>
    <mergeCell ref="F25:F27"/>
    <mergeCell ref="A47:E47"/>
    <mergeCell ref="A4:C4"/>
    <mergeCell ref="D4:D5"/>
    <mergeCell ref="E4:E5"/>
  </mergeCells>
  <printOptions/>
  <pageMargins left="0.54" right="0.15748031496062992" top="0.37" bottom="0.2362204724409449" header="0.15748031496062992" footer="0.15748031496062992"/>
  <pageSetup horizontalDpi="600" verticalDpi="600" orientation="landscape" paperSize="9" scale="62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T70"/>
  <sheetViews>
    <sheetView showZeros="0" zoomScalePageLayoutView="0" workbookViewId="0" topLeftCell="E1">
      <pane ySplit="8" topLeftCell="A35" activePane="bottomLeft" state="frozen"/>
      <selection pane="topLeft" activeCell="D11" sqref="D11"/>
      <selection pane="bottomLeft" activeCell="D11" sqref="D11"/>
    </sheetView>
  </sheetViews>
  <sheetFormatPr defaultColWidth="12.4453125" defaultRowHeight="18" customHeight="1"/>
  <cols>
    <col min="1" max="1" width="11.3359375" style="213" customWidth="1"/>
    <col min="2" max="2" width="13.6640625" style="213" customWidth="1"/>
    <col min="3" max="3" width="18.77734375" style="213" customWidth="1"/>
    <col min="4" max="4" width="45.3359375" style="214" customWidth="1"/>
    <col min="5" max="5" width="40.6640625" style="214" customWidth="1"/>
    <col min="6" max="6" width="5.77734375" style="222" customWidth="1"/>
    <col min="7" max="7" width="6.88671875" style="216" customWidth="1"/>
    <col min="8" max="8" width="7.3359375" style="216" customWidth="1"/>
    <col min="9" max="9" width="8.10546875" style="217" hidden="1" customWidth="1"/>
    <col min="10" max="10" width="6.10546875" style="218" hidden="1" customWidth="1"/>
    <col min="11" max="15" width="5.3359375" style="219" hidden="1" customWidth="1"/>
    <col min="16" max="16" width="5.3359375" style="220" hidden="1" customWidth="1"/>
    <col min="17" max="19" width="5.3359375" style="219" hidden="1" customWidth="1"/>
    <col min="20" max="20" width="21.77734375" style="213" customWidth="1"/>
    <col min="21" max="16384" width="12.4453125" style="221" customWidth="1"/>
  </cols>
  <sheetData>
    <row r="1" ht="13.5" customHeight="1" hidden="1">
      <c r="F1" s="215"/>
    </row>
    <row r="2" ht="13.5" customHeight="1" hidden="1">
      <c r="F2" s="215"/>
    </row>
    <row r="3" ht="13.5" customHeight="1" hidden="1">
      <c r="H3" s="223"/>
    </row>
    <row r="4" ht="13.5" customHeight="1">
      <c r="H4" s="223"/>
    </row>
    <row r="5" ht="13.5" customHeight="1">
      <c r="H5" s="223"/>
    </row>
    <row r="6" spans="1:20" ht="13.5" customHeight="1">
      <c r="A6" s="224" t="s">
        <v>346</v>
      </c>
      <c r="B6" s="225"/>
      <c r="C6" s="225"/>
      <c r="D6" s="225"/>
      <c r="E6" s="225"/>
      <c r="T6" s="226" t="s">
        <v>347</v>
      </c>
    </row>
    <row r="7" spans="1:20" ht="15.75" customHeight="1">
      <c r="A7" s="868" t="s">
        <v>348</v>
      </c>
      <c r="B7" s="868"/>
      <c r="C7" s="868"/>
      <c r="D7" s="870" t="s">
        <v>349</v>
      </c>
      <c r="E7" s="857" t="s">
        <v>350</v>
      </c>
      <c r="F7" s="858" t="s">
        <v>351</v>
      </c>
      <c r="G7" s="679" t="s">
        <v>352</v>
      </c>
      <c r="H7" s="680" t="s">
        <v>353</v>
      </c>
      <c r="I7" s="681" t="s">
        <v>353</v>
      </c>
      <c r="J7" s="859" t="s">
        <v>354</v>
      </c>
      <c r="K7" s="859" t="s">
        <v>14</v>
      </c>
      <c r="L7" s="859" t="s">
        <v>15</v>
      </c>
      <c r="M7" s="859" t="s">
        <v>16</v>
      </c>
      <c r="N7" s="859" t="s">
        <v>17</v>
      </c>
      <c r="O7" s="859" t="s">
        <v>18</v>
      </c>
      <c r="P7" s="859" t="s">
        <v>19</v>
      </c>
      <c r="Q7" s="859" t="s">
        <v>20</v>
      </c>
      <c r="R7" s="859" t="s">
        <v>21</v>
      </c>
      <c r="S7" s="859" t="s">
        <v>22</v>
      </c>
      <c r="T7" s="869" t="s">
        <v>356</v>
      </c>
    </row>
    <row r="8" spans="1:20" ht="15.75" customHeight="1">
      <c r="A8" s="682" t="s">
        <v>357</v>
      </c>
      <c r="B8" s="682" t="s">
        <v>358</v>
      </c>
      <c r="C8" s="682" t="s">
        <v>359</v>
      </c>
      <c r="D8" s="870"/>
      <c r="E8" s="857"/>
      <c r="F8" s="858"/>
      <c r="G8" s="683" t="s">
        <v>360</v>
      </c>
      <c r="H8" s="684" t="s">
        <v>360</v>
      </c>
      <c r="I8" s="681" t="s">
        <v>361</v>
      </c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9"/>
    </row>
    <row r="9" spans="1:20" ht="15.75" customHeight="1">
      <c r="A9" s="227" t="s">
        <v>362</v>
      </c>
      <c r="B9" s="227" t="s">
        <v>363</v>
      </c>
      <c r="C9" s="227" t="s">
        <v>364</v>
      </c>
      <c r="D9" s="228" t="s">
        <v>966</v>
      </c>
      <c r="E9" s="228" t="s">
        <v>965</v>
      </c>
      <c r="F9" s="229">
        <f>H9-G9</f>
        <v>0</v>
      </c>
      <c r="G9" s="229"/>
      <c r="H9" s="229"/>
      <c r="I9" s="229"/>
      <c r="J9" s="230"/>
      <c r="K9" s="230"/>
      <c r="L9" s="231"/>
      <c r="M9" s="231"/>
      <c r="N9" s="230"/>
      <c r="O9" s="230"/>
      <c r="P9" s="232"/>
      <c r="Q9" s="230"/>
      <c r="R9" s="230"/>
      <c r="S9" s="230"/>
      <c r="T9" s="227"/>
    </row>
    <row r="10" spans="1:20" ht="15.75" customHeight="1">
      <c r="A10" s="227"/>
      <c r="B10" s="227"/>
      <c r="C10" s="227"/>
      <c r="D10" s="228" t="s">
        <v>868</v>
      </c>
      <c r="E10" s="228" t="s">
        <v>869</v>
      </c>
      <c r="F10" s="229">
        <f>G10-H10</f>
        <v>-18</v>
      </c>
      <c r="G10" s="229">
        <v>36</v>
      </c>
      <c r="H10" s="229">
        <v>54</v>
      </c>
      <c r="I10" s="229"/>
      <c r="J10" s="230"/>
      <c r="K10" s="230"/>
      <c r="L10" s="231"/>
      <c r="M10" s="231"/>
      <c r="N10" s="230"/>
      <c r="O10" s="230"/>
      <c r="P10" s="232"/>
      <c r="Q10" s="230"/>
      <c r="R10" s="230"/>
      <c r="S10" s="230"/>
      <c r="T10" s="233" t="s">
        <v>365</v>
      </c>
    </row>
    <row r="11" spans="1:20" ht="15.75" customHeight="1">
      <c r="A11" s="227"/>
      <c r="B11" s="227"/>
      <c r="C11" s="234"/>
      <c r="D11" s="228" t="s">
        <v>967</v>
      </c>
      <c r="E11" s="228" t="s">
        <v>968</v>
      </c>
      <c r="F11" s="229">
        <f>G11-H11</f>
        <v>0</v>
      </c>
      <c r="G11" s="229">
        <v>200</v>
      </c>
      <c r="H11" s="229">
        <v>200</v>
      </c>
      <c r="I11" s="229"/>
      <c r="J11" s="230"/>
      <c r="K11" s="230"/>
      <c r="L11" s="231"/>
      <c r="M11" s="231"/>
      <c r="N11" s="230"/>
      <c r="O11" s="230"/>
      <c r="P11" s="232"/>
      <c r="Q11" s="230"/>
      <c r="R11" s="230"/>
      <c r="S11" s="230"/>
      <c r="T11" s="233"/>
    </row>
    <row r="12" spans="1:20" ht="15.75" customHeight="1">
      <c r="A12" s="236"/>
      <c r="B12" s="237"/>
      <c r="C12" s="237"/>
      <c r="D12" s="877" t="s">
        <v>979</v>
      </c>
      <c r="E12" s="878"/>
      <c r="F12" s="238">
        <f>G12-H12</f>
        <v>-18</v>
      </c>
      <c r="G12" s="238">
        <f aca="true" t="shared" si="0" ref="G12:S12">SUM(G9:G11)</f>
        <v>236</v>
      </c>
      <c r="H12" s="238">
        <f t="shared" si="0"/>
        <v>254</v>
      </c>
      <c r="I12" s="239">
        <f t="shared" si="0"/>
        <v>0</v>
      </c>
      <c r="J12" s="239">
        <f t="shared" si="0"/>
        <v>0</v>
      </c>
      <c r="K12" s="239">
        <f t="shared" si="0"/>
        <v>0</v>
      </c>
      <c r="L12" s="239">
        <f t="shared" si="0"/>
        <v>0</v>
      </c>
      <c r="M12" s="239">
        <f t="shared" si="0"/>
        <v>0</v>
      </c>
      <c r="N12" s="239">
        <f t="shared" si="0"/>
        <v>0</v>
      </c>
      <c r="O12" s="239">
        <f t="shared" si="0"/>
        <v>0</v>
      </c>
      <c r="P12" s="239">
        <f t="shared" si="0"/>
        <v>0</v>
      </c>
      <c r="Q12" s="239">
        <f t="shared" si="0"/>
        <v>0</v>
      </c>
      <c r="R12" s="239">
        <f t="shared" si="0"/>
        <v>0</v>
      </c>
      <c r="S12" s="239">
        <f t="shared" si="0"/>
        <v>0</v>
      </c>
      <c r="T12" s="240"/>
    </row>
    <row r="13" spans="1:20" ht="15.75" customHeight="1">
      <c r="A13" s="227" t="s">
        <v>362</v>
      </c>
      <c r="B13" s="227" t="s">
        <v>367</v>
      </c>
      <c r="C13" s="227" t="s">
        <v>368</v>
      </c>
      <c r="D13" s="241" t="s">
        <v>818</v>
      </c>
      <c r="E13" s="241" t="s">
        <v>964</v>
      </c>
      <c r="F13" s="229"/>
      <c r="G13" s="242"/>
      <c r="H13" s="242"/>
      <c r="I13" s="229"/>
      <c r="J13" s="243"/>
      <c r="K13" s="230"/>
      <c r="L13" s="230"/>
      <c r="M13" s="230"/>
      <c r="N13" s="230"/>
      <c r="O13" s="231"/>
      <c r="P13" s="232"/>
      <c r="Q13" s="244"/>
      <c r="R13" s="230"/>
      <c r="S13" s="230"/>
      <c r="T13" s="227"/>
    </row>
    <row r="14" spans="1:20" ht="15.75" customHeight="1">
      <c r="A14" s="227"/>
      <c r="B14" s="227"/>
      <c r="C14" s="227"/>
      <c r="D14" s="228" t="s">
        <v>870</v>
      </c>
      <c r="E14" s="228" t="s">
        <v>871</v>
      </c>
      <c r="F14" s="229">
        <f aca="true" t="shared" si="1" ref="F14:F24">G14-H14</f>
        <v>0</v>
      </c>
      <c r="G14" s="229">
        <v>100</v>
      </c>
      <c r="H14" s="229">
        <v>100</v>
      </c>
      <c r="I14" s="229">
        <v>100</v>
      </c>
      <c r="J14" s="230"/>
      <c r="K14" s="230"/>
      <c r="L14" s="230"/>
      <c r="M14" s="230"/>
      <c r="N14" s="230"/>
      <c r="O14" s="230"/>
      <c r="P14" s="232"/>
      <c r="Q14" s="230"/>
      <c r="R14" s="230"/>
      <c r="S14" s="230"/>
      <c r="T14" s="227"/>
    </row>
    <row r="15" spans="1:20" ht="15.75" customHeight="1">
      <c r="A15" s="227"/>
      <c r="B15" s="227"/>
      <c r="C15" s="227"/>
      <c r="D15" s="228" t="s">
        <v>939</v>
      </c>
      <c r="E15" s="228" t="s">
        <v>938</v>
      </c>
      <c r="F15" s="229">
        <f t="shared" si="1"/>
        <v>0</v>
      </c>
      <c r="G15" s="229"/>
      <c r="H15" s="229"/>
      <c r="I15" s="229"/>
      <c r="J15" s="230"/>
      <c r="K15" s="230"/>
      <c r="L15" s="230"/>
      <c r="M15" s="230"/>
      <c r="N15" s="230"/>
      <c r="O15" s="230"/>
      <c r="P15" s="232"/>
      <c r="Q15" s="230"/>
      <c r="R15" s="230"/>
      <c r="S15" s="230"/>
      <c r="T15" s="227"/>
    </row>
    <row r="16" spans="1:20" ht="15.75" customHeight="1">
      <c r="A16" s="227"/>
      <c r="B16" s="227"/>
      <c r="C16" s="227"/>
      <c r="D16" s="228" t="s">
        <v>875</v>
      </c>
      <c r="E16" s="228" t="s">
        <v>940</v>
      </c>
      <c r="F16" s="229">
        <f t="shared" si="1"/>
        <v>0</v>
      </c>
      <c r="G16" s="229">
        <v>100</v>
      </c>
      <c r="H16" s="229">
        <v>100</v>
      </c>
      <c r="I16" s="229"/>
      <c r="J16" s="230"/>
      <c r="K16" s="230"/>
      <c r="L16" s="230"/>
      <c r="M16" s="230"/>
      <c r="N16" s="230"/>
      <c r="O16" s="230"/>
      <c r="P16" s="232"/>
      <c r="Q16" s="230"/>
      <c r="R16" s="230"/>
      <c r="S16" s="230"/>
      <c r="T16" s="227"/>
    </row>
    <row r="17" spans="1:20" ht="15.75" customHeight="1">
      <c r="A17" s="236"/>
      <c r="B17" s="237"/>
      <c r="C17" s="237"/>
      <c r="D17" s="879" t="s">
        <v>978</v>
      </c>
      <c r="E17" s="880"/>
      <c r="F17" s="238">
        <f t="shared" si="1"/>
        <v>0</v>
      </c>
      <c r="G17" s="238">
        <f aca="true" t="shared" si="2" ref="G17:S17">SUM(G13:G16)</f>
        <v>200</v>
      </c>
      <c r="H17" s="238">
        <f t="shared" si="2"/>
        <v>200</v>
      </c>
      <c r="I17" s="239">
        <f t="shared" si="2"/>
        <v>100</v>
      </c>
      <c r="J17" s="239">
        <f t="shared" si="2"/>
        <v>0</v>
      </c>
      <c r="K17" s="239">
        <f t="shared" si="2"/>
        <v>0</v>
      </c>
      <c r="L17" s="239">
        <f t="shared" si="2"/>
        <v>0</v>
      </c>
      <c r="M17" s="239">
        <f t="shared" si="2"/>
        <v>0</v>
      </c>
      <c r="N17" s="239">
        <f t="shared" si="2"/>
        <v>0</v>
      </c>
      <c r="O17" s="239">
        <f t="shared" si="2"/>
        <v>0</v>
      </c>
      <c r="P17" s="239">
        <f t="shared" si="2"/>
        <v>0</v>
      </c>
      <c r="Q17" s="239">
        <f t="shared" si="2"/>
        <v>0</v>
      </c>
      <c r="R17" s="239">
        <f t="shared" si="2"/>
        <v>0</v>
      </c>
      <c r="S17" s="239">
        <f t="shared" si="2"/>
        <v>0</v>
      </c>
      <c r="T17" s="245"/>
    </row>
    <row r="18" spans="1:20" ht="15.75" customHeight="1">
      <c r="A18" s="227" t="s">
        <v>362</v>
      </c>
      <c r="B18" s="227" t="s">
        <v>369</v>
      </c>
      <c r="C18" s="227" t="s">
        <v>370</v>
      </c>
      <c r="D18" s="241" t="s">
        <v>970</v>
      </c>
      <c r="E18" s="241" t="s">
        <v>969</v>
      </c>
      <c r="F18" s="229">
        <f t="shared" si="1"/>
        <v>0</v>
      </c>
      <c r="G18" s="229"/>
      <c r="H18" s="229"/>
      <c r="I18" s="229"/>
      <c r="J18" s="230"/>
      <c r="K18" s="246"/>
      <c r="L18" s="247"/>
      <c r="M18" s="244"/>
      <c r="N18" s="243"/>
      <c r="O18" s="244"/>
      <c r="P18" s="243"/>
      <c r="Q18" s="244"/>
      <c r="R18" s="248"/>
      <c r="S18" s="249"/>
      <c r="T18" s="227"/>
    </row>
    <row r="19" spans="1:20" ht="15.75" customHeight="1">
      <c r="A19" s="227"/>
      <c r="B19" s="227"/>
      <c r="C19" s="227"/>
      <c r="D19" s="228" t="s">
        <v>873</v>
      </c>
      <c r="E19" s="228" t="s">
        <v>872</v>
      </c>
      <c r="F19" s="229">
        <f t="shared" si="1"/>
        <v>0</v>
      </c>
      <c r="G19" s="229">
        <v>280</v>
      </c>
      <c r="H19" s="229">
        <v>280</v>
      </c>
      <c r="I19" s="229"/>
      <c r="J19" s="230"/>
      <c r="K19" s="246"/>
      <c r="L19" s="247"/>
      <c r="M19" s="244"/>
      <c r="N19" s="243"/>
      <c r="O19" s="244"/>
      <c r="P19" s="243"/>
      <c r="Q19" s="244"/>
      <c r="R19" s="244"/>
      <c r="S19" s="249"/>
      <c r="T19" s="233"/>
    </row>
    <row r="20" spans="1:20" ht="15.75" customHeight="1">
      <c r="A20" s="227"/>
      <c r="B20" s="227"/>
      <c r="C20" s="227"/>
      <c r="D20" s="228" t="s">
        <v>890</v>
      </c>
      <c r="E20" s="228" t="s">
        <v>371</v>
      </c>
      <c r="F20" s="229">
        <f t="shared" si="1"/>
        <v>0</v>
      </c>
      <c r="G20" s="229"/>
      <c r="H20" s="229"/>
      <c r="I20" s="229"/>
      <c r="J20" s="230"/>
      <c r="K20" s="246"/>
      <c r="L20" s="247"/>
      <c r="M20" s="244"/>
      <c r="N20" s="243"/>
      <c r="O20" s="244"/>
      <c r="P20" s="243"/>
      <c r="Q20" s="244"/>
      <c r="R20" s="250"/>
      <c r="S20" s="249"/>
      <c r="T20" s="227"/>
    </row>
    <row r="21" spans="1:20" ht="15.75" customHeight="1">
      <c r="A21" s="227"/>
      <c r="B21" s="227"/>
      <c r="C21" s="227"/>
      <c r="D21" s="228" t="s">
        <v>889</v>
      </c>
      <c r="E21" s="228" t="s">
        <v>874</v>
      </c>
      <c r="F21" s="229">
        <f t="shared" si="1"/>
        <v>80</v>
      </c>
      <c r="G21" s="229">
        <v>280</v>
      </c>
      <c r="H21" s="229">
        <v>200</v>
      </c>
      <c r="I21" s="229"/>
      <c r="J21" s="230"/>
      <c r="K21" s="246"/>
      <c r="L21" s="247"/>
      <c r="M21" s="244"/>
      <c r="N21" s="243"/>
      <c r="O21" s="244"/>
      <c r="P21" s="243"/>
      <c r="Q21" s="244"/>
      <c r="R21" s="244"/>
      <c r="S21" s="249"/>
      <c r="T21" s="233" t="s">
        <v>372</v>
      </c>
    </row>
    <row r="22" spans="1:20" ht="15.75" customHeight="1">
      <c r="A22" s="227"/>
      <c r="B22" s="227"/>
      <c r="C22" s="227"/>
      <c r="D22" s="228" t="s">
        <v>890</v>
      </c>
      <c r="E22" s="235" t="s">
        <v>373</v>
      </c>
      <c r="F22" s="229">
        <f t="shared" si="1"/>
        <v>0</v>
      </c>
      <c r="G22" s="229"/>
      <c r="H22" s="229"/>
      <c r="I22" s="229"/>
      <c r="J22" s="230"/>
      <c r="K22" s="246"/>
      <c r="L22" s="247"/>
      <c r="M22" s="244"/>
      <c r="N22" s="243"/>
      <c r="O22" s="244"/>
      <c r="P22" s="243"/>
      <c r="Q22" s="244"/>
      <c r="R22" s="250"/>
      <c r="S22" s="249"/>
      <c r="T22" s="227"/>
    </row>
    <row r="23" spans="1:20" ht="15.75" customHeight="1" thickBot="1">
      <c r="A23" s="251"/>
      <c r="B23" s="252"/>
      <c r="C23" s="881" t="s">
        <v>914</v>
      </c>
      <c r="D23" s="882"/>
      <c r="E23" s="883"/>
      <c r="F23" s="238">
        <f t="shared" si="1"/>
        <v>80</v>
      </c>
      <c r="G23" s="253">
        <f>SUM(G18:G22)</f>
        <v>560</v>
      </c>
      <c r="H23" s="253">
        <f>SUM(H18:H22)</f>
        <v>480</v>
      </c>
      <c r="I23" s="253">
        <f aca="true" t="shared" si="3" ref="I23:S23">SUM(I18:I22)</f>
        <v>0</v>
      </c>
      <c r="J23" s="253">
        <f t="shared" si="3"/>
        <v>0</v>
      </c>
      <c r="K23" s="253">
        <f t="shared" si="3"/>
        <v>0</v>
      </c>
      <c r="L23" s="253">
        <f t="shared" si="3"/>
        <v>0</v>
      </c>
      <c r="M23" s="253">
        <f t="shared" si="3"/>
        <v>0</v>
      </c>
      <c r="N23" s="253">
        <f t="shared" si="3"/>
        <v>0</v>
      </c>
      <c r="O23" s="253">
        <f t="shared" si="3"/>
        <v>0</v>
      </c>
      <c r="P23" s="253">
        <f t="shared" si="3"/>
        <v>0</v>
      </c>
      <c r="Q23" s="253">
        <f t="shared" si="3"/>
        <v>0</v>
      </c>
      <c r="R23" s="253">
        <f t="shared" si="3"/>
        <v>0</v>
      </c>
      <c r="S23" s="253">
        <f t="shared" si="3"/>
        <v>0</v>
      </c>
      <c r="T23" s="254"/>
    </row>
    <row r="24" spans="1:20" ht="15.75" customHeight="1" thickTop="1">
      <c r="A24" s="255"/>
      <c r="B24" s="884" t="s">
        <v>1015</v>
      </c>
      <c r="C24" s="885"/>
      <c r="D24" s="885"/>
      <c r="E24" s="886"/>
      <c r="F24" s="256">
        <f t="shared" si="1"/>
        <v>62</v>
      </c>
      <c r="G24" s="257">
        <f aca="true" t="shared" si="4" ref="G24:S24">G12+G17+G23</f>
        <v>996</v>
      </c>
      <c r="H24" s="256">
        <f t="shared" si="4"/>
        <v>934</v>
      </c>
      <c r="I24" s="257">
        <f t="shared" si="4"/>
        <v>100</v>
      </c>
      <c r="J24" s="257">
        <f t="shared" si="4"/>
        <v>0</v>
      </c>
      <c r="K24" s="257">
        <f t="shared" si="4"/>
        <v>0</v>
      </c>
      <c r="L24" s="257">
        <f t="shared" si="4"/>
        <v>0</v>
      </c>
      <c r="M24" s="257">
        <f t="shared" si="4"/>
        <v>0</v>
      </c>
      <c r="N24" s="257">
        <f t="shared" si="4"/>
        <v>0</v>
      </c>
      <c r="O24" s="257">
        <f t="shared" si="4"/>
        <v>0</v>
      </c>
      <c r="P24" s="257">
        <f t="shared" si="4"/>
        <v>0</v>
      </c>
      <c r="Q24" s="257">
        <f t="shared" si="4"/>
        <v>0</v>
      </c>
      <c r="R24" s="257">
        <f t="shared" si="4"/>
        <v>0</v>
      </c>
      <c r="S24" s="257">
        <f t="shared" si="4"/>
        <v>0</v>
      </c>
      <c r="T24" s="258"/>
    </row>
    <row r="25" spans="1:20" ht="15.75" customHeight="1">
      <c r="A25" s="259" t="s">
        <v>374</v>
      </c>
      <c r="B25" s="259" t="s">
        <v>375</v>
      </c>
      <c r="C25" s="259" t="s">
        <v>376</v>
      </c>
      <c r="D25" s="228" t="s">
        <v>962</v>
      </c>
      <c r="E25" s="228" t="s">
        <v>963</v>
      </c>
      <c r="F25" s="229">
        <f aca="true" t="shared" si="5" ref="F25:F65">G25-H25</f>
        <v>0</v>
      </c>
      <c r="G25" s="229"/>
      <c r="H25" s="229"/>
      <c r="I25" s="229"/>
      <c r="J25" s="230"/>
      <c r="K25" s="230"/>
      <c r="L25" s="247"/>
      <c r="M25" s="261"/>
      <c r="N25" s="261"/>
      <c r="O25" s="243"/>
      <c r="P25" s="261"/>
      <c r="Q25" s="232"/>
      <c r="R25" s="244"/>
      <c r="S25" s="244"/>
      <c r="T25" s="227"/>
    </row>
    <row r="26" spans="1:20" ht="15.75" customHeight="1">
      <c r="A26" s="227"/>
      <c r="B26" s="227"/>
      <c r="C26" s="227"/>
      <c r="D26" s="228" t="s">
        <v>819</v>
      </c>
      <c r="E26" s="228" t="s">
        <v>832</v>
      </c>
      <c r="F26" s="229">
        <f t="shared" si="5"/>
        <v>0</v>
      </c>
      <c r="G26" s="229">
        <v>400</v>
      </c>
      <c r="H26" s="229">
        <v>400</v>
      </c>
      <c r="I26" s="229"/>
      <c r="J26" s="230"/>
      <c r="K26" s="246"/>
      <c r="L26" s="230"/>
      <c r="M26" s="230"/>
      <c r="N26" s="230"/>
      <c r="O26" s="244"/>
      <c r="P26" s="244"/>
      <c r="Q26" s="230"/>
      <c r="R26" s="230"/>
      <c r="S26" s="230"/>
      <c r="T26" s="227"/>
    </row>
    <row r="27" spans="1:20" ht="15.75" customHeight="1">
      <c r="A27" s="227"/>
      <c r="B27" s="227"/>
      <c r="C27" s="227"/>
      <c r="D27" s="228" t="s">
        <v>820</v>
      </c>
      <c r="E27" s="228" t="s">
        <v>820</v>
      </c>
      <c r="F27" s="229">
        <f t="shared" si="5"/>
        <v>0</v>
      </c>
      <c r="G27" s="229">
        <v>3250</v>
      </c>
      <c r="H27" s="229">
        <v>3250</v>
      </c>
      <c r="I27" s="229"/>
      <c r="J27" s="230"/>
      <c r="K27" s="230"/>
      <c r="L27" s="246"/>
      <c r="M27" s="231"/>
      <c r="N27" s="232"/>
      <c r="O27" s="230"/>
      <c r="P27" s="232"/>
      <c r="Q27" s="244"/>
      <c r="R27" s="230"/>
      <c r="S27" s="230"/>
      <c r="T27" s="233"/>
    </row>
    <row r="28" spans="1:20" ht="15.75" customHeight="1">
      <c r="A28" s="227"/>
      <c r="B28" s="227"/>
      <c r="C28" s="227"/>
      <c r="D28" s="260" t="s">
        <v>821</v>
      </c>
      <c r="E28" s="260" t="s">
        <v>821</v>
      </c>
      <c r="F28" s="229">
        <f t="shared" si="5"/>
        <v>0</v>
      </c>
      <c r="G28" s="229">
        <v>620</v>
      </c>
      <c r="H28" s="229">
        <v>620</v>
      </c>
      <c r="I28" s="229"/>
      <c r="J28" s="230"/>
      <c r="K28" s="246"/>
      <c r="L28" s="230"/>
      <c r="M28" s="231"/>
      <c r="N28" s="231"/>
      <c r="O28" s="230"/>
      <c r="P28" s="232"/>
      <c r="Q28" s="244"/>
      <c r="R28" s="230"/>
      <c r="S28" s="230"/>
      <c r="T28" s="233"/>
    </row>
    <row r="29" spans="1:20" ht="15.75" customHeight="1">
      <c r="A29" s="227"/>
      <c r="B29" s="227"/>
      <c r="C29" s="227"/>
      <c r="D29" s="335" t="s">
        <v>1002</v>
      </c>
      <c r="E29" s="335" t="s">
        <v>1003</v>
      </c>
      <c r="F29" s="229">
        <f t="shared" si="5"/>
        <v>0</v>
      </c>
      <c r="G29" s="229"/>
      <c r="H29" s="229"/>
      <c r="I29" s="229"/>
      <c r="J29" s="230"/>
      <c r="K29" s="246"/>
      <c r="L29" s="230"/>
      <c r="M29" s="231"/>
      <c r="N29" s="231"/>
      <c r="O29" s="230"/>
      <c r="P29" s="232"/>
      <c r="Q29" s="244"/>
      <c r="R29" s="230"/>
      <c r="S29" s="230"/>
      <c r="T29" s="227"/>
    </row>
    <row r="30" spans="1:20" ht="15.75" customHeight="1">
      <c r="A30" s="227"/>
      <c r="B30" s="227"/>
      <c r="C30" s="227"/>
      <c r="D30" s="228" t="s">
        <v>822</v>
      </c>
      <c r="E30" s="228" t="s">
        <v>833</v>
      </c>
      <c r="F30" s="229">
        <f t="shared" si="5"/>
        <v>0</v>
      </c>
      <c r="G30" s="229"/>
      <c r="H30" s="229"/>
      <c r="I30" s="229"/>
      <c r="J30" s="230"/>
      <c r="K30" s="230"/>
      <c r="L30" s="246"/>
      <c r="M30" s="230"/>
      <c r="N30" s="230"/>
      <c r="O30" s="230"/>
      <c r="P30" s="232"/>
      <c r="Q30" s="230"/>
      <c r="R30" s="231"/>
      <c r="S30" s="231"/>
      <c r="T30" s="227"/>
    </row>
    <row r="31" spans="1:20" ht="15.75" customHeight="1">
      <c r="A31" s="227"/>
      <c r="B31" s="227"/>
      <c r="C31" s="227"/>
      <c r="D31" s="228" t="s">
        <v>1009</v>
      </c>
      <c r="E31" s="260" t="s">
        <v>834</v>
      </c>
      <c r="F31" s="229">
        <f t="shared" si="5"/>
        <v>0</v>
      </c>
      <c r="G31" s="229">
        <v>2300</v>
      </c>
      <c r="H31" s="229">
        <v>2300</v>
      </c>
      <c r="I31" s="229"/>
      <c r="J31" s="230"/>
      <c r="K31" s="230"/>
      <c r="L31" s="246"/>
      <c r="M31" s="230"/>
      <c r="N31" s="230"/>
      <c r="O31" s="230"/>
      <c r="P31" s="232"/>
      <c r="Q31" s="230"/>
      <c r="R31" s="231"/>
      <c r="S31" s="231"/>
      <c r="T31" s="233" t="s">
        <v>372</v>
      </c>
    </row>
    <row r="32" spans="1:20" ht="15.75" customHeight="1">
      <c r="A32" s="227"/>
      <c r="B32" s="227"/>
      <c r="C32" s="227"/>
      <c r="D32" s="228" t="s">
        <v>1072</v>
      </c>
      <c r="E32" s="228" t="s">
        <v>835</v>
      </c>
      <c r="F32" s="229">
        <f t="shared" si="5"/>
        <v>0</v>
      </c>
      <c r="G32" s="229"/>
      <c r="H32" s="229"/>
      <c r="I32" s="229"/>
      <c r="J32" s="230"/>
      <c r="K32" s="230"/>
      <c r="L32" s="246"/>
      <c r="M32" s="230"/>
      <c r="N32" s="230"/>
      <c r="O32" s="230"/>
      <c r="P32" s="232"/>
      <c r="Q32" s="230"/>
      <c r="R32" s="231"/>
      <c r="S32" s="231"/>
      <c r="T32" s="227"/>
    </row>
    <row r="33" spans="1:20" ht="15.75" customHeight="1">
      <c r="A33" s="227"/>
      <c r="B33" s="227"/>
      <c r="C33" s="227"/>
      <c r="D33" s="228" t="s">
        <v>891</v>
      </c>
      <c r="E33" s="228" t="s">
        <v>891</v>
      </c>
      <c r="F33" s="229">
        <f t="shared" si="5"/>
        <v>0</v>
      </c>
      <c r="G33" s="229"/>
      <c r="H33" s="229"/>
      <c r="I33" s="229"/>
      <c r="J33" s="230"/>
      <c r="K33" s="230"/>
      <c r="L33" s="246"/>
      <c r="M33" s="230"/>
      <c r="N33" s="230"/>
      <c r="O33" s="230"/>
      <c r="P33" s="232"/>
      <c r="Q33" s="230"/>
      <c r="R33" s="231"/>
      <c r="S33" s="231"/>
      <c r="T33" s="227"/>
    </row>
    <row r="34" spans="1:20" ht="15.75" customHeight="1">
      <c r="A34" s="227"/>
      <c r="B34" s="227"/>
      <c r="C34" s="227"/>
      <c r="D34" s="262" t="s">
        <v>892</v>
      </c>
      <c r="E34" s="262" t="s">
        <v>892</v>
      </c>
      <c r="F34" s="229">
        <f t="shared" si="5"/>
        <v>0</v>
      </c>
      <c r="G34" s="229"/>
      <c r="H34" s="229"/>
      <c r="I34" s="229"/>
      <c r="J34" s="230"/>
      <c r="K34" s="230"/>
      <c r="L34" s="246"/>
      <c r="M34" s="230"/>
      <c r="N34" s="230"/>
      <c r="O34" s="230"/>
      <c r="P34" s="232"/>
      <c r="Q34" s="230"/>
      <c r="R34" s="231"/>
      <c r="S34" s="231"/>
      <c r="T34" s="227"/>
    </row>
    <row r="35" spans="1:20" ht="15.75" customHeight="1">
      <c r="A35" s="227"/>
      <c r="B35" s="227"/>
      <c r="C35" s="227"/>
      <c r="D35" s="262" t="s">
        <v>1010</v>
      </c>
      <c r="E35" s="262" t="s">
        <v>836</v>
      </c>
      <c r="F35" s="229">
        <f t="shared" si="5"/>
        <v>0</v>
      </c>
      <c r="G35" s="229"/>
      <c r="H35" s="229"/>
      <c r="I35" s="229"/>
      <c r="J35" s="230"/>
      <c r="K35" s="230"/>
      <c r="L35" s="246"/>
      <c r="M35" s="230"/>
      <c r="N35" s="230"/>
      <c r="O35" s="230"/>
      <c r="P35" s="232"/>
      <c r="Q35" s="230"/>
      <c r="R35" s="231"/>
      <c r="S35" s="231"/>
      <c r="T35" s="227"/>
    </row>
    <row r="36" spans="1:20" ht="15.75" customHeight="1">
      <c r="A36" s="227"/>
      <c r="B36" s="227"/>
      <c r="C36" s="227"/>
      <c r="D36" s="228" t="s">
        <v>823</v>
      </c>
      <c r="E36" s="228" t="s">
        <v>837</v>
      </c>
      <c r="F36" s="229">
        <f t="shared" si="5"/>
        <v>200</v>
      </c>
      <c r="G36" s="229">
        <v>2300</v>
      </c>
      <c r="H36" s="229">
        <v>2100</v>
      </c>
      <c r="I36" s="229"/>
      <c r="J36" s="230"/>
      <c r="K36" s="230"/>
      <c r="L36" s="246"/>
      <c r="M36" s="230"/>
      <c r="N36" s="230"/>
      <c r="O36" s="230"/>
      <c r="P36" s="232"/>
      <c r="Q36" s="230"/>
      <c r="R36" s="231"/>
      <c r="S36" s="231"/>
      <c r="T36" s="227"/>
    </row>
    <row r="37" spans="1:20" ht="15.75" customHeight="1">
      <c r="A37" s="227"/>
      <c r="B37" s="227"/>
      <c r="C37" s="227"/>
      <c r="D37" s="228" t="s">
        <v>824</v>
      </c>
      <c r="E37" s="228" t="s">
        <v>824</v>
      </c>
      <c r="F37" s="229">
        <f t="shared" si="5"/>
        <v>0</v>
      </c>
      <c r="G37" s="229"/>
      <c r="H37" s="229"/>
      <c r="I37" s="229"/>
      <c r="J37" s="230"/>
      <c r="K37" s="230"/>
      <c r="L37" s="230"/>
      <c r="M37" s="230"/>
      <c r="N37" s="230"/>
      <c r="O37" s="230"/>
      <c r="P37" s="232"/>
      <c r="Q37" s="230"/>
      <c r="R37" s="230"/>
      <c r="S37" s="230"/>
      <c r="T37" s="233" t="s">
        <v>377</v>
      </c>
    </row>
    <row r="38" spans="1:20" ht="15.75" customHeight="1">
      <c r="A38" s="227"/>
      <c r="B38" s="227"/>
      <c r="C38" s="227"/>
      <c r="D38" s="228" t="s">
        <v>825</v>
      </c>
      <c r="E38" s="228" t="s">
        <v>838</v>
      </c>
      <c r="F38" s="229">
        <f t="shared" si="5"/>
        <v>0</v>
      </c>
      <c r="G38" s="229"/>
      <c r="H38" s="229"/>
      <c r="I38" s="229"/>
      <c r="J38" s="230"/>
      <c r="K38" s="230"/>
      <c r="L38" s="230"/>
      <c r="M38" s="230"/>
      <c r="N38" s="230"/>
      <c r="O38" s="230"/>
      <c r="P38" s="232"/>
      <c r="Q38" s="230"/>
      <c r="R38" s="230"/>
      <c r="S38" s="230"/>
      <c r="T38" s="227"/>
    </row>
    <row r="39" spans="1:20" ht="15.75" customHeight="1">
      <c r="A39" s="227"/>
      <c r="B39" s="227"/>
      <c r="C39" s="227"/>
      <c r="D39" s="228" t="s">
        <v>1073</v>
      </c>
      <c r="E39" s="228"/>
      <c r="F39" s="229">
        <f t="shared" si="5"/>
        <v>0</v>
      </c>
      <c r="G39" s="229"/>
      <c r="H39" s="229"/>
      <c r="I39" s="229"/>
      <c r="J39" s="230"/>
      <c r="K39" s="230"/>
      <c r="L39" s="230"/>
      <c r="M39" s="230"/>
      <c r="N39" s="230"/>
      <c r="O39" s="230"/>
      <c r="P39" s="232"/>
      <c r="Q39" s="230"/>
      <c r="R39" s="230"/>
      <c r="S39" s="230"/>
      <c r="T39" s="227"/>
    </row>
    <row r="40" spans="1:20" ht="15.75" customHeight="1">
      <c r="A40" s="227"/>
      <c r="B40" s="227"/>
      <c r="C40" s="227"/>
      <c r="D40" s="228" t="s">
        <v>1170</v>
      </c>
      <c r="E40" s="228" t="s">
        <v>379</v>
      </c>
      <c r="F40" s="229">
        <f t="shared" si="5"/>
        <v>0</v>
      </c>
      <c r="G40" s="229">
        <v>800</v>
      </c>
      <c r="H40" s="229">
        <v>800</v>
      </c>
      <c r="I40" s="229"/>
      <c r="J40" s="230"/>
      <c r="K40" s="230"/>
      <c r="L40" s="230"/>
      <c r="M40" s="230"/>
      <c r="N40" s="230"/>
      <c r="O40" s="230"/>
      <c r="P40" s="232"/>
      <c r="Q40" s="230"/>
      <c r="R40" s="230"/>
      <c r="S40" s="230"/>
      <c r="T40" s="233"/>
    </row>
    <row r="41" spans="1:20" ht="15.75" customHeight="1">
      <c r="A41" s="227"/>
      <c r="B41" s="227"/>
      <c r="C41" s="227"/>
      <c r="D41" s="228" t="s">
        <v>826</v>
      </c>
      <c r="E41" s="228" t="s">
        <v>826</v>
      </c>
      <c r="F41" s="229">
        <f t="shared" si="5"/>
        <v>0</v>
      </c>
      <c r="G41" s="229">
        <v>300</v>
      </c>
      <c r="H41" s="229">
        <v>300</v>
      </c>
      <c r="I41" s="229"/>
      <c r="J41" s="230"/>
      <c r="K41" s="230"/>
      <c r="L41" s="230"/>
      <c r="M41" s="230"/>
      <c r="N41" s="230"/>
      <c r="O41" s="230"/>
      <c r="P41" s="232"/>
      <c r="Q41" s="230"/>
      <c r="R41" s="230"/>
      <c r="S41" s="230"/>
      <c r="T41" s="227"/>
    </row>
    <row r="42" spans="1:20" ht="15.75" customHeight="1">
      <c r="A42" s="227"/>
      <c r="B42" s="227"/>
      <c r="C42" s="227"/>
      <c r="D42" s="228" t="s">
        <v>1000</v>
      </c>
      <c r="E42" s="228" t="s">
        <v>839</v>
      </c>
      <c r="F42" s="229">
        <f t="shared" si="5"/>
        <v>0</v>
      </c>
      <c r="G42" s="229">
        <v>250</v>
      </c>
      <c r="H42" s="229">
        <v>250</v>
      </c>
      <c r="I42" s="229"/>
      <c r="J42" s="230"/>
      <c r="K42" s="230"/>
      <c r="L42" s="230"/>
      <c r="M42" s="230"/>
      <c r="N42" s="230"/>
      <c r="O42" s="230"/>
      <c r="P42" s="232"/>
      <c r="Q42" s="230"/>
      <c r="R42" s="230"/>
      <c r="S42" s="230"/>
      <c r="T42" s="233" t="s">
        <v>378</v>
      </c>
    </row>
    <row r="43" spans="1:20" ht="15.75" customHeight="1">
      <c r="A43" s="227"/>
      <c r="B43" s="227"/>
      <c r="C43" s="227"/>
      <c r="D43" s="228" t="s">
        <v>999</v>
      </c>
      <c r="E43" s="263" t="s">
        <v>1001</v>
      </c>
      <c r="F43" s="229">
        <f t="shared" si="5"/>
        <v>0</v>
      </c>
      <c r="G43" s="229"/>
      <c r="H43" s="229"/>
      <c r="I43" s="229"/>
      <c r="J43" s="230"/>
      <c r="K43" s="230"/>
      <c r="L43" s="230"/>
      <c r="M43" s="230"/>
      <c r="N43" s="230"/>
      <c r="O43" s="230"/>
      <c r="P43" s="232"/>
      <c r="Q43" s="230"/>
      <c r="R43" s="230"/>
      <c r="S43" s="230"/>
      <c r="T43" s="233"/>
    </row>
    <row r="44" spans="1:20" ht="15.75" customHeight="1">
      <c r="A44" s="227"/>
      <c r="B44" s="227"/>
      <c r="C44" s="227"/>
      <c r="D44" s="260" t="s">
        <v>827</v>
      </c>
      <c r="E44" s="260" t="s">
        <v>827</v>
      </c>
      <c r="F44" s="229">
        <f t="shared" si="5"/>
        <v>0</v>
      </c>
      <c r="G44" s="229">
        <v>420</v>
      </c>
      <c r="H44" s="229">
        <v>420</v>
      </c>
      <c r="I44" s="229"/>
      <c r="J44" s="230"/>
      <c r="K44" s="230"/>
      <c r="L44" s="230"/>
      <c r="M44" s="230"/>
      <c r="N44" s="230"/>
      <c r="O44" s="230"/>
      <c r="P44" s="232"/>
      <c r="Q44" s="230"/>
      <c r="R44" s="230"/>
      <c r="S44" s="230"/>
      <c r="T44" s="233"/>
    </row>
    <row r="45" spans="1:20" ht="15.75" customHeight="1">
      <c r="A45" s="227"/>
      <c r="B45" s="227"/>
      <c r="C45" s="227"/>
      <c r="D45" s="228" t="s">
        <v>828</v>
      </c>
      <c r="E45" s="228" t="s">
        <v>828</v>
      </c>
      <c r="F45" s="229">
        <f t="shared" si="5"/>
        <v>0</v>
      </c>
      <c r="G45" s="229"/>
      <c r="H45" s="229"/>
      <c r="I45" s="229"/>
      <c r="J45" s="230"/>
      <c r="K45" s="230"/>
      <c r="L45" s="230"/>
      <c r="M45" s="230"/>
      <c r="N45" s="230"/>
      <c r="O45" s="230"/>
      <c r="P45" s="232"/>
      <c r="Q45" s="230"/>
      <c r="R45" s="230"/>
      <c r="S45" s="230"/>
      <c r="T45" s="233"/>
    </row>
    <row r="46" spans="1:20" ht="15.75" customHeight="1">
      <c r="A46" s="227"/>
      <c r="B46" s="227"/>
      <c r="C46" s="227"/>
      <c r="D46" s="228" t="s">
        <v>1074</v>
      </c>
      <c r="E46" s="228" t="s">
        <v>930</v>
      </c>
      <c r="F46" s="229">
        <f t="shared" si="5"/>
        <v>0</v>
      </c>
      <c r="G46" s="229"/>
      <c r="H46" s="229"/>
      <c r="I46" s="229"/>
      <c r="J46" s="230"/>
      <c r="K46" s="230"/>
      <c r="L46" s="230"/>
      <c r="M46" s="230"/>
      <c r="N46" s="230"/>
      <c r="O46" s="230"/>
      <c r="P46" s="232"/>
      <c r="Q46" s="230"/>
      <c r="R46" s="230"/>
      <c r="S46" s="230"/>
      <c r="T46" s="233"/>
    </row>
    <row r="47" spans="1:20" ht="15.75" customHeight="1">
      <c r="A47" s="227"/>
      <c r="B47" s="227"/>
      <c r="C47" s="227"/>
      <c r="D47" s="228" t="s">
        <v>829</v>
      </c>
      <c r="E47" s="228" t="s">
        <v>829</v>
      </c>
      <c r="F47" s="229">
        <f t="shared" si="5"/>
        <v>0</v>
      </c>
      <c r="G47" s="229"/>
      <c r="H47" s="229"/>
      <c r="I47" s="229"/>
      <c r="J47" s="230"/>
      <c r="K47" s="230"/>
      <c r="L47" s="230"/>
      <c r="M47" s="230"/>
      <c r="N47" s="230"/>
      <c r="O47" s="230"/>
      <c r="P47" s="232"/>
      <c r="Q47" s="230"/>
      <c r="R47" s="230"/>
      <c r="S47" s="230"/>
      <c r="T47" s="233"/>
    </row>
    <row r="48" spans="1:20" ht="15.75" customHeight="1">
      <c r="A48" s="227"/>
      <c r="B48" s="227"/>
      <c r="C48" s="227"/>
      <c r="D48" s="228"/>
      <c r="E48" s="228"/>
      <c r="F48" s="229"/>
      <c r="G48" s="229"/>
      <c r="H48" s="229"/>
      <c r="I48" s="229"/>
      <c r="J48" s="230"/>
      <c r="K48" s="230"/>
      <c r="L48" s="230"/>
      <c r="M48" s="230"/>
      <c r="N48" s="230"/>
      <c r="O48" s="230"/>
      <c r="P48" s="232"/>
      <c r="Q48" s="230"/>
      <c r="R48" s="230"/>
      <c r="S48" s="230"/>
      <c r="T48" s="233"/>
    </row>
    <row r="49" spans="1:20" ht="15.75" customHeight="1">
      <c r="A49" s="227"/>
      <c r="B49" s="227"/>
      <c r="C49" s="227"/>
      <c r="D49" s="228" t="s">
        <v>533</v>
      </c>
      <c r="E49" s="263"/>
      <c r="F49" s="229">
        <f t="shared" si="5"/>
        <v>0</v>
      </c>
      <c r="G49" s="229"/>
      <c r="H49" s="229"/>
      <c r="I49" s="229"/>
      <c r="J49" s="230"/>
      <c r="K49" s="230"/>
      <c r="L49" s="230"/>
      <c r="M49" s="230"/>
      <c r="N49" s="230"/>
      <c r="O49" s="230"/>
      <c r="P49" s="232"/>
      <c r="Q49" s="230"/>
      <c r="R49" s="230"/>
      <c r="S49" s="230"/>
      <c r="T49" s="227"/>
    </row>
    <row r="50" spans="1:20" ht="15.75" customHeight="1">
      <c r="A50" s="265"/>
      <c r="B50" s="737"/>
      <c r="C50" s="887" t="s">
        <v>977</v>
      </c>
      <c r="D50" s="888"/>
      <c r="E50" s="889"/>
      <c r="F50" s="238">
        <f>G50-H50</f>
        <v>200</v>
      </c>
      <c r="G50" s="238">
        <f aca="true" t="shared" si="6" ref="G50:S50">SUM(G25:G49)</f>
        <v>10640</v>
      </c>
      <c r="H50" s="238">
        <f t="shared" si="6"/>
        <v>10440</v>
      </c>
      <c r="I50" s="239">
        <f t="shared" si="6"/>
        <v>0</v>
      </c>
      <c r="J50" s="239">
        <f t="shared" si="6"/>
        <v>0</v>
      </c>
      <c r="K50" s="239">
        <f t="shared" si="6"/>
        <v>0</v>
      </c>
      <c r="L50" s="239">
        <f t="shared" si="6"/>
        <v>0</v>
      </c>
      <c r="M50" s="239">
        <f t="shared" si="6"/>
        <v>0</v>
      </c>
      <c r="N50" s="239">
        <f t="shared" si="6"/>
        <v>0</v>
      </c>
      <c r="O50" s="239">
        <f t="shared" si="6"/>
        <v>0</v>
      </c>
      <c r="P50" s="239">
        <f t="shared" si="6"/>
        <v>0</v>
      </c>
      <c r="Q50" s="239">
        <f t="shared" si="6"/>
        <v>0</v>
      </c>
      <c r="R50" s="239">
        <f t="shared" si="6"/>
        <v>0</v>
      </c>
      <c r="S50" s="239">
        <f t="shared" si="6"/>
        <v>0</v>
      </c>
      <c r="T50" s="240"/>
    </row>
    <row r="51" spans="1:20" ht="15.75" customHeight="1">
      <c r="A51" s="259" t="s">
        <v>380</v>
      </c>
      <c r="B51" s="259" t="s">
        <v>381</v>
      </c>
      <c r="C51" s="259" t="s">
        <v>381</v>
      </c>
      <c r="D51" s="266" t="s">
        <v>961</v>
      </c>
      <c r="E51" s="266" t="s">
        <v>961</v>
      </c>
      <c r="F51" s="242">
        <f t="shared" si="5"/>
        <v>0</v>
      </c>
      <c r="G51" s="242"/>
      <c r="H51" s="242"/>
      <c r="I51" s="242"/>
      <c r="J51" s="749"/>
      <c r="K51" s="749"/>
      <c r="L51" s="749"/>
      <c r="M51" s="750"/>
      <c r="N51" s="248"/>
      <c r="O51" s="751"/>
      <c r="P51" s="248"/>
      <c r="Q51" s="749"/>
      <c r="R51" s="749"/>
      <c r="S51" s="749"/>
      <c r="T51" s="259"/>
    </row>
    <row r="52" spans="1:20" ht="15.75" customHeight="1">
      <c r="A52" s="227"/>
      <c r="B52" s="227"/>
      <c r="C52" s="227"/>
      <c r="D52" s="707" t="s">
        <v>1006</v>
      </c>
      <c r="E52" s="707" t="s">
        <v>1007</v>
      </c>
      <c r="F52" s="229"/>
      <c r="G52" s="229"/>
      <c r="H52" s="229"/>
      <c r="I52" s="229"/>
      <c r="J52" s="230"/>
      <c r="K52" s="230"/>
      <c r="L52" s="230"/>
      <c r="M52" s="231"/>
      <c r="N52" s="244"/>
      <c r="O52" s="232"/>
      <c r="P52" s="244"/>
      <c r="Q52" s="230"/>
      <c r="R52" s="230"/>
      <c r="S52" s="230"/>
      <c r="T52" s="227"/>
    </row>
    <row r="53" spans="1:20" ht="15.75" customHeight="1">
      <c r="A53" s="227"/>
      <c r="B53" s="227"/>
      <c r="C53" s="227"/>
      <c r="D53" s="228" t="s">
        <v>998</v>
      </c>
      <c r="E53" s="228" t="s">
        <v>831</v>
      </c>
      <c r="F53" s="229"/>
      <c r="G53" s="229">
        <v>150</v>
      </c>
      <c r="H53" s="229">
        <v>150</v>
      </c>
      <c r="I53" s="229"/>
      <c r="J53" s="230"/>
      <c r="K53" s="230"/>
      <c r="L53" s="230"/>
      <c r="M53" s="231"/>
      <c r="N53" s="244"/>
      <c r="O53" s="232"/>
      <c r="P53" s="244"/>
      <c r="Q53" s="230"/>
      <c r="R53" s="230"/>
      <c r="S53" s="230"/>
      <c r="T53" s="227"/>
    </row>
    <row r="54" spans="1:20" ht="15.75" customHeight="1">
      <c r="A54" s="227"/>
      <c r="B54" s="227"/>
      <c r="C54" s="227"/>
      <c r="D54" s="228" t="s">
        <v>1008</v>
      </c>
      <c r="F54" s="229"/>
      <c r="G54" s="229">
        <v>200</v>
      </c>
      <c r="H54" s="229">
        <v>0</v>
      </c>
      <c r="I54" s="229"/>
      <c r="J54" s="230"/>
      <c r="K54" s="230"/>
      <c r="L54" s="230"/>
      <c r="M54" s="231"/>
      <c r="N54" s="244"/>
      <c r="O54" s="232"/>
      <c r="P54" s="244"/>
      <c r="Q54" s="230"/>
      <c r="R54" s="230"/>
      <c r="S54" s="230"/>
      <c r="T54" s="227" t="s">
        <v>1048</v>
      </c>
    </row>
    <row r="55" spans="1:20" ht="15.75" customHeight="1">
      <c r="A55" s="227"/>
      <c r="B55" s="227"/>
      <c r="C55" s="227"/>
      <c r="D55" s="228" t="s">
        <v>1071</v>
      </c>
      <c r="E55" s="228"/>
      <c r="F55" s="229"/>
      <c r="G55" s="229"/>
      <c r="H55" s="229"/>
      <c r="I55" s="229"/>
      <c r="J55" s="230"/>
      <c r="K55" s="230"/>
      <c r="L55" s="230"/>
      <c r="M55" s="231"/>
      <c r="N55" s="244"/>
      <c r="O55" s="232"/>
      <c r="P55" s="244"/>
      <c r="Q55" s="230"/>
      <c r="R55" s="230"/>
      <c r="S55" s="230"/>
      <c r="T55" s="227"/>
    </row>
    <row r="56" spans="1:20" ht="15.75" customHeight="1">
      <c r="A56" s="227"/>
      <c r="B56" s="227"/>
      <c r="C56" s="227"/>
      <c r="D56" s="228" t="s">
        <v>830</v>
      </c>
      <c r="E56" s="228" t="s">
        <v>830</v>
      </c>
      <c r="F56" s="229"/>
      <c r="G56" s="229">
        <v>400</v>
      </c>
      <c r="H56" s="229">
        <v>400</v>
      </c>
      <c r="I56" s="229"/>
      <c r="J56" s="230"/>
      <c r="K56" s="230"/>
      <c r="L56" s="230"/>
      <c r="M56" s="231"/>
      <c r="N56" s="244"/>
      <c r="O56" s="232"/>
      <c r="P56" s="244"/>
      <c r="Q56" s="230"/>
      <c r="R56" s="230"/>
      <c r="S56" s="230"/>
      <c r="T56" s="227"/>
    </row>
    <row r="57" spans="1:20" ht="15.75" customHeight="1">
      <c r="A57" s="227"/>
      <c r="B57" s="227"/>
      <c r="C57" s="227"/>
      <c r="D57" s="626" t="s">
        <v>1004</v>
      </c>
      <c r="E57" s="228" t="s">
        <v>1005</v>
      </c>
      <c r="F57" s="229"/>
      <c r="G57" s="229"/>
      <c r="H57" s="229"/>
      <c r="I57" s="229"/>
      <c r="J57" s="230"/>
      <c r="K57" s="230"/>
      <c r="L57" s="230"/>
      <c r="M57" s="231"/>
      <c r="N57" s="244"/>
      <c r="O57" s="232"/>
      <c r="P57" s="244"/>
      <c r="Q57" s="230"/>
      <c r="R57" s="230"/>
      <c r="S57" s="230"/>
      <c r="T57" s="227"/>
    </row>
    <row r="58" spans="1:20" ht="15.75" customHeight="1">
      <c r="A58" s="227"/>
      <c r="B58" s="227"/>
      <c r="C58" s="227"/>
      <c r="D58" s="626" t="s">
        <v>1169</v>
      </c>
      <c r="E58" s="228" t="s">
        <v>1169</v>
      </c>
      <c r="F58" s="229"/>
      <c r="G58" s="229">
        <v>486</v>
      </c>
      <c r="H58" s="229">
        <v>486</v>
      </c>
      <c r="I58" s="229"/>
      <c r="J58" s="230"/>
      <c r="K58" s="230"/>
      <c r="L58" s="230"/>
      <c r="M58" s="231"/>
      <c r="N58" s="244"/>
      <c r="O58" s="232"/>
      <c r="P58" s="244"/>
      <c r="Q58" s="230"/>
      <c r="R58" s="230"/>
      <c r="S58" s="230"/>
      <c r="T58" s="227"/>
    </row>
    <row r="59" spans="1:20" ht="15.75" customHeight="1">
      <c r="A59" s="227"/>
      <c r="B59" s="227"/>
      <c r="C59" s="227"/>
      <c r="D59" s="626" t="s">
        <v>1166</v>
      </c>
      <c r="E59" s="228" t="s">
        <v>1166</v>
      </c>
      <c r="F59" s="229"/>
      <c r="G59" s="229">
        <v>16</v>
      </c>
      <c r="H59" s="229">
        <v>16</v>
      </c>
      <c r="I59" s="229"/>
      <c r="J59" s="230"/>
      <c r="K59" s="230"/>
      <c r="L59" s="230"/>
      <c r="M59" s="231"/>
      <c r="N59" s="244"/>
      <c r="O59" s="232"/>
      <c r="P59" s="244"/>
      <c r="Q59" s="230"/>
      <c r="R59" s="230"/>
      <c r="S59" s="230"/>
      <c r="T59" s="227"/>
    </row>
    <row r="60" spans="1:20" ht="15.75" customHeight="1">
      <c r="A60" s="227"/>
      <c r="B60" s="227"/>
      <c r="C60" s="227"/>
      <c r="D60" s="626" t="s">
        <v>1167</v>
      </c>
      <c r="E60" s="228" t="s">
        <v>1167</v>
      </c>
      <c r="F60" s="229"/>
      <c r="G60" s="229">
        <v>97</v>
      </c>
      <c r="H60" s="229">
        <v>97</v>
      </c>
      <c r="I60" s="229"/>
      <c r="J60" s="230"/>
      <c r="K60" s="230"/>
      <c r="L60" s="230"/>
      <c r="M60" s="231"/>
      <c r="N60" s="244"/>
      <c r="O60" s="232"/>
      <c r="P60" s="244"/>
      <c r="Q60" s="230"/>
      <c r="R60" s="230"/>
      <c r="S60" s="230"/>
      <c r="T60" s="227"/>
    </row>
    <row r="61" spans="1:20" ht="15.75" customHeight="1">
      <c r="A61" s="227"/>
      <c r="B61" s="227"/>
      <c r="C61" s="227"/>
      <c r="D61" s="627" t="s">
        <v>1168</v>
      </c>
      <c r="E61" s="692" t="s">
        <v>1057</v>
      </c>
      <c r="F61" s="229">
        <f t="shared" si="5"/>
        <v>0</v>
      </c>
      <c r="G61" s="229">
        <v>600</v>
      </c>
      <c r="H61" s="229">
        <v>600</v>
      </c>
      <c r="I61" s="229"/>
      <c r="J61" s="230"/>
      <c r="K61" s="230"/>
      <c r="L61" s="230"/>
      <c r="M61" s="230"/>
      <c r="N61" s="230"/>
      <c r="O61" s="230"/>
      <c r="P61" s="232"/>
      <c r="Q61" s="230"/>
      <c r="R61" s="230"/>
      <c r="S61" s="230"/>
      <c r="T61" s="227"/>
    </row>
    <row r="62" spans="1:20" ht="15.75" customHeight="1">
      <c r="A62" s="227"/>
      <c r="B62" s="227"/>
      <c r="C62" s="227"/>
      <c r="D62" s="626" t="s">
        <v>893</v>
      </c>
      <c r="E62" s="228" t="s">
        <v>893</v>
      </c>
      <c r="F62" s="229">
        <f t="shared" si="5"/>
        <v>0</v>
      </c>
      <c r="G62" s="229">
        <v>400</v>
      </c>
      <c r="H62" s="229">
        <v>400</v>
      </c>
      <c r="I62" s="229"/>
      <c r="J62" s="243"/>
      <c r="K62" s="230"/>
      <c r="L62" s="231"/>
      <c r="M62" s="230"/>
      <c r="N62" s="230"/>
      <c r="O62" s="230"/>
      <c r="P62" s="232"/>
      <c r="Q62" s="230"/>
      <c r="R62" s="230"/>
      <c r="S62" s="230"/>
      <c r="T62" s="233" t="s">
        <v>382</v>
      </c>
    </row>
    <row r="63" spans="1:20" ht="15.75" customHeight="1">
      <c r="A63" s="227"/>
      <c r="B63" s="227"/>
      <c r="C63" s="227"/>
      <c r="D63" s="228" t="s">
        <v>990</v>
      </c>
      <c r="E63" s="228" t="s">
        <v>991</v>
      </c>
      <c r="F63" s="229">
        <f t="shared" si="5"/>
        <v>0</v>
      </c>
      <c r="G63" s="229">
        <v>100</v>
      </c>
      <c r="H63" s="229">
        <v>100</v>
      </c>
      <c r="I63" s="229"/>
      <c r="J63" s="230"/>
      <c r="K63" s="230"/>
      <c r="L63" s="230"/>
      <c r="M63" s="230"/>
      <c r="N63" s="230"/>
      <c r="O63" s="230"/>
      <c r="P63" s="232"/>
      <c r="Q63" s="230"/>
      <c r="R63" s="230"/>
      <c r="S63" s="230"/>
      <c r="T63" s="267"/>
    </row>
    <row r="64" spans="1:20" ht="15.75" customHeight="1">
      <c r="A64" s="227"/>
      <c r="B64" s="227"/>
      <c r="C64" s="227"/>
      <c r="D64" s="228"/>
      <c r="E64" s="228"/>
      <c r="F64" s="229"/>
      <c r="G64" s="229"/>
      <c r="H64" s="229"/>
      <c r="I64" s="229"/>
      <c r="J64" s="230"/>
      <c r="K64" s="230"/>
      <c r="L64" s="230"/>
      <c r="M64" s="230"/>
      <c r="N64" s="230"/>
      <c r="O64" s="230"/>
      <c r="P64" s="232"/>
      <c r="Q64" s="230"/>
      <c r="R64" s="230"/>
      <c r="S64" s="230"/>
      <c r="T64" s="267"/>
    </row>
    <row r="65" spans="1:20" ht="15.75" customHeight="1">
      <c r="A65" s="227"/>
      <c r="B65" s="227"/>
      <c r="C65" s="227"/>
      <c r="D65" s="228"/>
      <c r="E65" s="228"/>
      <c r="F65" s="229">
        <f t="shared" si="5"/>
        <v>0</v>
      </c>
      <c r="G65" s="229"/>
      <c r="H65" s="229"/>
      <c r="I65" s="229"/>
      <c r="J65" s="230"/>
      <c r="K65" s="230"/>
      <c r="L65" s="230"/>
      <c r="M65" s="230"/>
      <c r="N65" s="230"/>
      <c r="O65" s="230"/>
      <c r="P65" s="232"/>
      <c r="Q65" s="230"/>
      <c r="R65" s="230"/>
      <c r="S65" s="230"/>
      <c r="T65" s="227"/>
    </row>
    <row r="66" spans="1:20" ht="15.75" customHeight="1" thickBot="1">
      <c r="A66" s="265"/>
      <c r="B66" s="268"/>
      <c r="C66" s="881" t="s">
        <v>58</v>
      </c>
      <c r="D66" s="882"/>
      <c r="E66" s="883"/>
      <c r="F66" s="238">
        <f>G66-H66</f>
        <v>200</v>
      </c>
      <c r="G66" s="238">
        <f aca="true" t="shared" si="7" ref="G66:S66">SUM(G51:G65)</f>
        <v>2449</v>
      </c>
      <c r="H66" s="238">
        <f t="shared" si="7"/>
        <v>2249</v>
      </c>
      <c r="I66" s="239">
        <f t="shared" si="7"/>
        <v>0</v>
      </c>
      <c r="J66" s="239">
        <f t="shared" si="7"/>
        <v>0</v>
      </c>
      <c r="K66" s="239">
        <f t="shared" si="7"/>
        <v>0</v>
      </c>
      <c r="L66" s="239">
        <f t="shared" si="7"/>
        <v>0</v>
      </c>
      <c r="M66" s="239">
        <f t="shared" si="7"/>
        <v>0</v>
      </c>
      <c r="N66" s="239">
        <f t="shared" si="7"/>
        <v>0</v>
      </c>
      <c r="O66" s="239">
        <f t="shared" si="7"/>
        <v>0</v>
      </c>
      <c r="P66" s="239">
        <f t="shared" si="7"/>
        <v>0</v>
      </c>
      <c r="Q66" s="239">
        <f t="shared" si="7"/>
        <v>0</v>
      </c>
      <c r="R66" s="239">
        <f t="shared" si="7"/>
        <v>0</v>
      </c>
      <c r="S66" s="239">
        <f t="shared" si="7"/>
        <v>0</v>
      </c>
      <c r="T66" s="240"/>
    </row>
    <row r="67" spans="1:20" ht="15.75" customHeight="1" thickBot="1" thickTop="1">
      <c r="A67" s="584"/>
      <c r="B67" s="890" t="s">
        <v>1172</v>
      </c>
      <c r="C67" s="891"/>
      <c r="D67" s="891"/>
      <c r="E67" s="892"/>
      <c r="F67" s="269">
        <f>G67-H67</f>
        <v>400</v>
      </c>
      <c r="G67" s="269">
        <f aca="true" t="shared" si="8" ref="G67:S67">G50+G66</f>
        <v>13089</v>
      </c>
      <c r="H67" s="269">
        <f t="shared" si="8"/>
        <v>12689</v>
      </c>
      <c r="I67" s="270">
        <f t="shared" si="8"/>
        <v>0</v>
      </c>
      <c r="J67" s="270">
        <f t="shared" si="8"/>
        <v>0</v>
      </c>
      <c r="K67" s="270">
        <f t="shared" si="8"/>
        <v>0</v>
      </c>
      <c r="L67" s="270">
        <f t="shared" si="8"/>
        <v>0</v>
      </c>
      <c r="M67" s="270">
        <f t="shared" si="8"/>
        <v>0</v>
      </c>
      <c r="N67" s="270">
        <f t="shared" si="8"/>
        <v>0</v>
      </c>
      <c r="O67" s="270">
        <f t="shared" si="8"/>
        <v>0</v>
      </c>
      <c r="P67" s="270">
        <f t="shared" si="8"/>
        <v>0</v>
      </c>
      <c r="Q67" s="270">
        <f t="shared" si="8"/>
        <v>0</v>
      </c>
      <c r="R67" s="270">
        <f t="shared" si="8"/>
        <v>0</v>
      </c>
      <c r="S67" s="270">
        <f t="shared" si="8"/>
        <v>0</v>
      </c>
      <c r="T67" s="271"/>
    </row>
    <row r="68" spans="1:20" ht="15.75" customHeight="1" thickTop="1">
      <c r="A68" s="871" t="s">
        <v>1171</v>
      </c>
      <c r="B68" s="872"/>
      <c r="C68" s="872"/>
      <c r="D68" s="872"/>
      <c r="E68" s="873"/>
      <c r="F68" s="865">
        <f>G68-H68</f>
        <v>462</v>
      </c>
      <c r="G68" s="863">
        <f aca="true" t="shared" si="9" ref="G68:S68">G24+G67</f>
        <v>14085</v>
      </c>
      <c r="H68" s="865">
        <f t="shared" si="9"/>
        <v>13623</v>
      </c>
      <c r="I68" s="863">
        <f t="shared" si="9"/>
        <v>100</v>
      </c>
      <c r="J68" s="863">
        <f t="shared" si="9"/>
        <v>0</v>
      </c>
      <c r="K68" s="863">
        <f t="shared" si="9"/>
        <v>0</v>
      </c>
      <c r="L68" s="863">
        <f t="shared" si="9"/>
        <v>0</v>
      </c>
      <c r="M68" s="863">
        <f t="shared" si="9"/>
        <v>0</v>
      </c>
      <c r="N68" s="863">
        <f t="shared" si="9"/>
        <v>0</v>
      </c>
      <c r="O68" s="863">
        <f t="shared" si="9"/>
        <v>0</v>
      </c>
      <c r="P68" s="863">
        <f t="shared" si="9"/>
        <v>0</v>
      </c>
      <c r="Q68" s="863">
        <f t="shared" si="9"/>
        <v>0</v>
      </c>
      <c r="R68" s="863">
        <f t="shared" si="9"/>
        <v>0</v>
      </c>
      <c r="S68" s="863">
        <f t="shared" si="9"/>
        <v>0</v>
      </c>
      <c r="T68" s="861"/>
    </row>
    <row r="69" spans="1:20" ht="15.75" customHeight="1">
      <c r="A69" s="874"/>
      <c r="B69" s="875"/>
      <c r="C69" s="875"/>
      <c r="D69" s="875"/>
      <c r="E69" s="876"/>
      <c r="F69" s="866">
        <f>H69-G69</f>
        <v>0</v>
      </c>
      <c r="G69" s="864"/>
      <c r="H69" s="867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2"/>
    </row>
    <row r="70" spans="7:11" ht="18" customHeight="1">
      <c r="G70" s="222"/>
      <c r="H70" s="222"/>
      <c r="K70" s="272"/>
    </row>
  </sheetData>
  <sheetProtection/>
  <mergeCells count="38">
    <mergeCell ref="A68:E69"/>
    <mergeCell ref="D12:E12"/>
    <mergeCell ref="D17:E17"/>
    <mergeCell ref="C23:E23"/>
    <mergeCell ref="B24:E24"/>
    <mergeCell ref="C50:E50"/>
    <mergeCell ref="C66:E66"/>
    <mergeCell ref="B67:E67"/>
    <mergeCell ref="A7:C7"/>
    <mergeCell ref="T7:T8"/>
    <mergeCell ref="M7:M8"/>
    <mergeCell ref="L7:L8"/>
    <mergeCell ref="J7:J8"/>
    <mergeCell ref="R7:R8"/>
    <mergeCell ref="N7:N8"/>
    <mergeCell ref="O7:O8"/>
    <mergeCell ref="Q7:Q8"/>
    <mergeCell ref="D7:D8"/>
    <mergeCell ref="J68:J69"/>
    <mergeCell ref="F68:F69"/>
    <mergeCell ref="G68:G69"/>
    <mergeCell ref="H68:H69"/>
    <mergeCell ref="I68:I69"/>
    <mergeCell ref="S7:S8"/>
    <mergeCell ref="P7:P8"/>
    <mergeCell ref="N68:N69"/>
    <mergeCell ref="O68:O69"/>
    <mergeCell ref="P68:P69"/>
    <mergeCell ref="E7:E8"/>
    <mergeCell ref="F7:F8"/>
    <mergeCell ref="K7:K8"/>
    <mergeCell ref="T68:T69"/>
    <mergeCell ref="Q68:Q69"/>
    <mergeCell ref="R68:R69"/>
    <mergeCell ref="S68:S69"/>
    <mergeCell ref="K68:K69"/>
    <mergeCell ref="L68:L69"/>
    <mergeCell ref="M68:M69"/>
  </mergeCells>
  <printOptions horizontalCentered="1"/>
  <pageMargins left="0.15748031496062992" right="0.15748031496062992" top="0.37" bottom="0.23" header="0.18" footer="0.16"/>
  <pageSetup fitToHeight="2" fitToWidth="2" horizontalDpi="300" verticalDpi="300" orientation="landscape" paperSize="9" scale="70" r:id="rId1"/>
  <rowBreaks count="1" manualBreakCount="1">
    <brk id="50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63"/>
  <sheetViews>
    <sheetView showZeros="0" zoomScaleSheetLayoutView="100" zoomScalePageLayoutView="0" workbookViewId="0" topLeftCell="D1">
      <pane ySplit="3" topLeftCell="A37" activePane="bottomLeft" state="frozen"/>
      <selection pane="topLeft" activeCell="D11" sqref="D11"/>
      <selection pane="bottomLeft" activeCell="D11" sqref="D11"/>
    </sheetView>
  </sheetViews>
  <sheetFormatPr defaultColWidth="8.88671875" defaultRowHeight="18" customHeight="1"/>
  <cols>
    <col min="1" max="1" width="13.6640625" style="180" customWidth="1"/>
    <col min="2" max="2" width="13.5546875" style="180" customWidth="1"/>
    <col min="3" max="3" width="13.6640625" style="180" customWidth="1"/>
    <col min="4" max="4" width="38.3359375" style="181" customWidth="1"/>
    <col min="5" max="5" width="37.3359375" style="181" customWidth="1"/>
    <col min="6" max="6" width="7.21484375" style="32" customWidth="1"/>
    <col min="7" max="7" width="9.77734375" style="183" customWidth="1"/>
    <col min="8" max="8" width="10.6640625" style="183" customWidth="1"/>
    <col min="9" max="9" width="5.4453125" style="184" hidden="1" customWidth="1"/>
    <col min="10" max="10" width="6.77734375" style="185" hidden="1" customWidth="1"/>
    <col min="11" max="19" width="6.77734375" style="186" hidden="1" customWidth="1"/>
    <col min="20" max="20" width="13.10546875" style="180" customWidth="1"/>
    <col min="21" max="21" width="19.6640625" style="187" customWidth="1"/>
    <col min="22" max="16384" width="8.88671875" style="187" customWidth="1"/>
  </cols>
  <sheetData>
    <row r="1" spans="1:20" ht="18.75" customHeight="1">
      <c r="A1" s="192" t="s">
        <v>226</v>
      </c>
      <c r="B1" s="273"/>
      <c r="C1" s="273"/>
      <c r="D1" s="273"/>
      <c r="E1" s="273"/>
      <c r="T1" s="194" t="s">
        <v>47</v>
      </c>
    </row>
    <row r="2" spans="1:20" ht="13.5" customHeight="1">
      <c r="A2" s="847" t="s">
        <v>48</v>
      </c>
      <c r="B2" s="847"/>
      <c r="C2" s="847"/>
      <c r="D2" s="846" t="s">
        <v>302</v>
      </c>
      <c r="E2" s="904" t="s">
        <v>246</v>
      </c>
      <c r="F2" s="906" t="s">
        <v>1023</v>
      </c>
      <c r="G2" s="672" t="s">
        <v>303</v>
      </c>
      <c r="H2" s="423" t="s">
        <v>247</v>
      </c>
      <c r="I2" s="685" t="s">
        <v>180</v>
      </c>
      <c r="J2" s="908" t="s">
        <v>0</v>
      </c>
      <c r="K2" s="908" t="s">
        <v>14</v>
      </c>
      <c r="L2" s="908" t="s">
        <v>15</v>
      </c>
      <c r="M2" s="908" t="s">
        <v>16</v>
      </c>
      <c r="N2" s="908" t="s">
        <v>17</v>
      </c>
      <c r="O2" s="908" t="s">
        <v>18</v>
      </c>
      <c r="P2" s="908" t="s">
        <v>19</v>
      </c>
      <c r="Q2" s="908" t="s">
        <v>20</v>
      </c>
      <c r="R2" s="908" t="s">
        <v>21</v>
      </c>
      <c r="S2" s="908" t="s">
        <v>22</v>
      </c>
      <c r="T2" s="910" t="s">
        <v>219</v>
      </c>
    </row>
    <row r="3" spans="1:20" ht="13.5" customHeight="1">
      <c r="A3" s="671" t="s">
        <v>1</v>
      </c>
      <c r="B3" s="671" t="s">
        <v>2</v>
      </c>
      <c r="C3" s="671" t="s">
        <v>3</v>
      </c>
      <c r="D3" s="846"/>
      <c r="E3" s="905"/>
      <c r="F3" s="907"/>
      <c r="G3" s="674" t="s">
        <v>4</v>
      </c>
      <c r="H3" s="675" t="s">
        <v>4</v>
      </c>
      <c r="I3" s="686" t="s">
        <v>5</v>
      </c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10"/>
    </row>
    <row r="4" spans="1:20" ht="13.5" customHeight="1">
      <c r="A4" s="195" t="s">
        <v>52</v>
      </c>
      <c r="B4" s="195" t="s">
        <v>59</v>
      </c>
      <c r="C4" s="195" t="s">
        <v>69</v>
      </c>
      <c r="D4" s="274" t="s">
        <v>971</v>
      </c>
      <c r="E4" s="624" t="s">
        <v>972</v>
      </c>
      <c r="F4" s="18">
        <f>G4-H4</f>
        <v>0</v>
      </c>
      <c r="G4" s="58"/>
      <c r="H4" s="58"/>
      <c r="I4" s="58"/>
      <c r="J4" s="275"/>
      <c r="K4" s="276"/>
      <c r="L4" s="276"/>
      <c r="M4" s="275"/>
      <c r="N4" s="275"/>
      <c r="O4" s="277"/>
      <c r="P4" s="278"/>
      <c r="Q4" s="275"/>
      <c r="R4" s="278"/>
      <c r="S4" s="275"/>
      <c r="T4" s="195"/>
    </row>
    <row r="5" spans="1:20" ht="13.5" customHeight="1">
      <c r="A5" s="195"/>
      <c r="B5" s="195"/>
      <c r="C5" s="195"/>
      <c r="D5" s="200" t="s">
        <v>919</v>
      </c>
      <c r="E5" s="11" t="s">
        <v>919</v>
      </c>
      <c r="F5" s="18">
        <f>G5-H5</f>
        <v>0</v>
      </c>
      <c r="G5" s="58">
        <v>850</v>
      </c>
      <c r="H5" s="58">
        <v>850</v>
      </c>
      <c r="I5" s="58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199"/>
    </row>
    <row r="6" spans="1:20" ht="13.5" customHeight="1">
      <c r="A6" s="195"/>
      <c r="B6" s="195"/>
      <c r="C6" s="195"/>
      <c r="D6" s="200" t="s">
        <v>920</v>
      </c>
      <c r="E6" s="11" t="s">
        <v>847</v>
      </c>
      <c r="F6" s="18">
        <f>G6-H6</f>
        <v>0</v>
      </c>
      <c r="G6" s="58"/>
      <c r="H6" s="58"/>
      <c r="I6" s="58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199"/>
    </row>
    <row r="7" spans="1:20" ht="13.5" customHeight="1">
      <c r="A7" s="195"/>
      <c r="B7" s="195"/>
      <c r="C7" s="195"/>
      <c r="D7" s="200" t="s">
        <v>840</v>
      </c>
      <c r="E7" s="11" t="s">
        <v>251</v>
      </c>
      <c r="F7" s="18">
        <f>G7-H7</f>
        <v>0</v>
      </c>
      <c r="G7" s="58"/>
      <c r="H7" s="58"/>
      <c r="I7" s="58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199"/>
    </row>
    <row r="8" spans="1:20" ht="13.5" customHeight="1">
      <c r="A8" s="195"/>
      <c r="B8" s="195"/>
      <c r="C8" s="195"/>
      <c r="D8" s="581" t="s">
        <v>924</v>
      </c>
      <c r="E8" s="697" t="s">
        <v>924</v>
      </c>
      <c r="F8" s="18">
        <f>G8-H8</f>
        <v>0</v>
      </c>
      <c r="G8" s="58"/>
      <c r="H8" s="58"/>
      <c r="I8" s="58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199"/>
    </row>
    <row r="9" spans="1:20" ht="13.5" customHeight="1">
      <c r="A9" s="195"/>
      <c r="B9" s="195"/>
      <c r="C9" s="195"/>
      <c r="D9" s="581"/>
      <c r="E9" s="697"/>
      <c r="F9" s="18"/>
      <c r="G9" s="58"/>
      <c r="H9" s="58"/>
      <c r="I9" s="58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199"/>
    </row>
    <row r="10" spans="1:20" ht="13.5" customHeight="1">
      <c r="A10" s="195"/>
      <c r="B10" s="195"/>
      <c r="C10" s="195"/>
      <c r="D10" s="279" t="s">
        <v>916</v>
      </c>
      <c r="E10" s="625" t="s">
        <v>916</v>
      </c>
      <c r="F10" s="18"/>
      <c r="G10" s="58"/>
      <c r="H10" s="58"/>
      <c r="I10" s="58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199"/>
    </row>
    <row r="11" spans="1:20" ht="12" customHeight="1">
      <c r="A11" s="195"/>
      <c r="B11" s="195"/>
      <c r="C11" s="195"/>
      <c r="D11" s="274" t="s">
        <v>841</v>
      </c>
      <c r="E11" s="624" t="s">
        <v>252</v>
      </c>
      <c r="F11" s="18"/>
      <c r="G11" s="58">
        <v>750</v>
      </c>
      <c r="H11" s="58">
        <v>750</v>
      </c>
      <c r="I11" s="58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199"/>
    </row>
    <row r="12" spans="1:20" ht="15.75" customHeight="1">
      <c r="A12" s="195"/>
      <c r="B12" s="195"/>
      <c r="C12" s="195"/>
      <c r="D12" s="200" t="s">
        <v>842</v>
      </c>
      <c r="E12" s="11" t="s">
        <v>253</v>
      </c>
      <c r="F12" s="18"/>
      <c r="G12" s="58"/>
      <c r="H12" s="58"/>
      <c r="I12" s="5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199"/>
    </row>
    <row r="13" spans="1:20" ht="13.5" customHeight="1">
      <c r="A13" s="195"/>
      <c r="B13" s="195"/>
      <c r="C13" s="195"/>
      <c r="D13" s="274" t="s">
        <v>917</v>
      </c>
      <c r="E13" s="624" t="s">
        <v>917</v>
      </c>
      <c r="F13" s="18"/>
      <c r="G13" s="58">
        <v>240</v>
      </c>
      <c r="H13" s="58">
        <v>240</v>
      </c>
      <c r="I13" s="5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199"/>
    </row>
    <row r="14" spans="1:20" ht="13.5" customHeight="1">
      <c r="A14" s="195"/>
      <c r="B14" s="195"/>
      <c r="C14" s="195"/>
      <c r="D14" s="274" t="s">
        <v>843</v>
      </c>
      <c r="E14" s="624" t="s">
        <v>848</v>
      </c>
      <c r="F14" s="18"/>
      <c r="G14" s="58"/>
      <c r="H14" s="58"/>
      <c r="I14" s="58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199"/>
    </row>
    <row r="15" spans="1:20" ht="13.5" customHeight="1">
      <c r="A15" s="195"/>
      <c r="B15" s="195"/>
      <c r="C15" s="195"/>
      <c r="D15" s="274"/>
      <c r="E15" s="624"/>
      <c r="F15" s="18"/>
      <c r="G15" s="58"/>
      <c r="H15" s="58"/>
      <c r="I15" s="58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199"/>
    </row>
    <row r="16" spans="1:20" ht="13.5" customHeight="1">
      <c r="A16" s="195"/>
      <c r="B16" s="195"/>
      <c r="C16" s="195"/>
      <c r="D16" s="279" t="s">
        <v>915</v>
      </c>
      <c r="E16" s="279" t="s">
        <v>918</v>
      </c>
      <c r="F16" s="18"/>
      <c r="G16" s="58">
        <v>750</v>
      </c>
      <c r="H16" s="58">
        <v>750</v>
      </c>
      <c r="I16" s="5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199"/>
    </row>
    <row r="17" spans="1:20" ht="13.5" customHeight="1">
      <c r="A17" s="195"/>
      <c r="B17" s="195"/>
      <c r="C17" s="195"/>
      <c r="D17" s="274" t="s">
        <v>841</v>
      </c>
      <c r="E17" s="274" t="s">
        <v>252</v>
      </c>
      <c r="F17" s="18">
        <f>SUM(F4:F16)</f>
        <v>0</v>
      </c>
      <c r="G17" s="58"/>
      <c r="H17" s="58"/>
      <c r="I17" s="58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199"/>
    </row>
    <row r="18" spans="1:20" ht="13.5" customHeight="1">
      <c r="A18" s="195"/>
      <c r="B18" s="195"/>
      <c r="C18" s="195"/>
      <c r="D18" s="274" t="s">
        <v>844</v>
      </c>
      <c r="E18" s="274" t="s">
        <v>844</v>
      </c>
      <c r="F18" s="18"/>
      <c r="G18" s="58"/>
      <c r="H18" s="58"/>
      <c r="I18" s="5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199"/>
    </row>
    <row r="19" spans="1:20" ht="13.5" customHeight="1">
      <c r="A19" s="195"/>
      <c r="B19" s="195"/>
      <c r="C19" s="195"/>
      <c r="D19" s="200" t="s">
        <v>921</v>
      </c>
      <c r="E19" s="200" t="s">
        <v>921</v>
      </c>
      <c r="F19" s="18"/>
      <c r="G19" s="58">
        <v>320</v>
      </c>
      <c r="H19" s="58">
        <v>320</v>
      </c>
      <c r="I19" s="58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199"/>
    </row>
    <row r="20" spans="1:20" ht="13.5" customHeight="1">
      <c r="A20" s="195"/>
      <c r="B20" s="195"/>
      <c r="C20" s="195"/>
      <c r="D20" s="200" t="s">
        <v>845</v>
      </c>
      <c r="E20" s="200" t="s">
        <v>845</v>
      </c>
      <c r="F20" s="18"/>
      <c r="G20" s="58"/>
      <c r="H20" s="58"/>
      <c r="I20" s="58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199"/>
    </row>
    <row r="21" spans="1:20" ht="13.5" customHeight="1">
      <c r="A21" s="195"/>
      <c r="B21" s="195"/>
      <c r="C21" s="195"/>
      <c r="D21" s="200" t="s">
        <v>925</v>
      </c>
      <c r="E21" s="200" t="s">
        <v>926</v>
      </c>
      <c r="F21" s="18"/>
      <c r="G21" s="58"/>
      <c r="H21" s="58"/>
      <c r="I21" s="58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199"/>
    </row>
    <row r="22" spans="1:20" ht="13.5" customHeight="1">
      <c r="A22" s="195"/>
      <c r="B22" s="195"/>
      <c r="C22" s="195"/>
      <c r="D22" s="200"/>
      <c r="E22" s="200"/>
      <c r="F22" s="18"/>
      <c r="G22" s="58"/>
      <c r="H22" s="58"/>
      <c r="I22" s="58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199"/>
    </row>
    <row r="23" spans="1:20" ht="13.5" customHeight="1">
      <c r="A23" s="195"/>
      <c r="B23" s="195"/>
      <c r="C23" s="195"/>
      <c r="D23" s="274" t="s">
        <v>922</v>
      </c>
      <c r="E23" s="624" t="s">
        <v>922</v>
      </c>
      <c r="F23" s="18"/>
      <c r="G23" s="58">
        <v>1000</v>
      </c>
      <c r="H23" s="58">
        <v>1000</v>
      </c>
      <c r="I23" s="58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199"/>
    </row>
    <row r="24" spans="1:20" ht="13.5" customHeight="1">
      <c r="A24" s="195"/>
      <c r="B24" s="195"/>
      <c r="C24" s="195"/>
      <c r="D24" s="274" t="s">
        <v>846</v>
      </c>
      <c r="E24" s="624" t="s">
        <v>254</v>
      </c>
      <c r="F24" s="18"/>
      <c r="G24" s="58"/>
      <c r="H24" s="58"/>
      <c r="I24" s="58"/>
      <c r="J24" s="275"/>
      <c r="K24" s="275"/>
      <c r="L24" s="280"/>
      <c r="M24" s="275"/>
      <c r="N24" s="275"/>
      <c r="O24" s="275"/>
      <c r="P24" s="275"/>
      <c r="Q24" s="275"/>
      <c r="R24" s="275"/>
      <c r="S24" s="275"/>
      <c r="T24" s="199"/>
    </row>
    <row r="25" spans="1:20" ht="13.5" customHeight="1">
      <c r="A25" s="195"/>
      <c r="B25" s="195"/>
      <c r="C25" s="195"/>
      <c r="D25" s="582" t="s">
        <v>927</v>
      </c>
      <c r="E25" s="698" t="s">
        <v>929</v>
      </c>
      <c r="F25" s="18"/>
      <c r="G25" s="58"/>
      <c r="H25" s="58"/>
      <c r="I25" s="58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195"/>
    </row>
    <row r="26" spans="1:20" ht="13.5" customHeight="1">
      <c r="A26" s="195"/>
      <c r="B26" s="195"/>
      <c r="C26" s="195"/>
      <c r="D26" s="582" t="s">
        <v>928</v>
      </c>
      <c r="E26" s="698" t="s">
        <v>928</v>
      </c>
      <c r="F26" s="18"/>
      <c r="G26" s="58"/>
      <c r="H26" s="58"/>
      <c r="I26" s="58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195"/>
    </row>
    <row r="27" spans="1:20" ht="13.5" customHeight="1">
      <c r="A27" s="195"/>
      <c r="B27" s="195"/>
      <c r="C27" s="195"/>
      <c r="D27" s="582"/>
      <c r="E27" s="698"/>
      <c r="F27" s="18"/>
      <c r="G27" s="58"/>
      <c r="H27" s="58"/>
      <c r="I27" s="58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195"/>
    </row>
    <row r="28" spans="1:20" ht="13.5" customHeight="1">
      <c r="A28" s="195"/>
      <c r="B28" s="195"/>
      <c r="C28" s="195"/>
      <c r="D28" s="274" t="s">
        <v>859</v>
      </c>
      <c r="E28" s="624" t="s">
        <v>923</v>
      </c>
      <c r="F28" s="18">
        <v>150</v>
      </c>
      <c r="G28" s="58">
        <v>600</v>
      </c>
      <c r="H28" s="58">
        <v>450</v>
      </c>
      <c r="I28" s="58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195" t="s">
        <v>1024</v>
      </c>
    </row>
    <row r="29" spans="1:20" ht="13.5" customHeight="1">
      <c r="A29" s="195"/>
      <c r="B29" s="195"/>
      <c r="C29" s="195"/>
      <c r="D29" s="624" t="s">
        <v>1027</v>
      </c>
      <c r="E29" s="624" t="s">
        <v>1028</v>
      </c>
      <c r="F29" s="18"/>
      <c r="G29" s="58"/>
      <c r="H29" s="58"/>
      <c r="I29" s="58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195"/>
    </row>
    <row r="30" spans="1:20" ht="13.5" customHeight="1">
      <c r="A30" s="195"/>
      <c r="B30" s="195"/>
      <c r="C30" s="195"/>
      <c r="D30" s="624" t="s">
        <v>1029</v>
      </c>
      <c r="E30" s="624" t="s">
        <v>768</v>
      </c>
      <c r="F30" s="18"/>
      <c r="G30" s="58"/>
      <c r="H30" s="58"/>
      <c r="I30" s="58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195"/>
    </row>
    <row r="31" spans="1:20" ht="13.5" customHeight="1">
      <c r="A31" s="195"/>
      <c r="B31" s="195"/>
      <c r="C31" s="195"/>
      <c r="D31" s="624" t="s">
        <v>1030</v>
      </c>
      <c r="E31" s="624" t="s">
        <v>1021</v>
      </c>
      <c r="F31" s="18"/>
      <c r="G31" s="58"/>
      <c r="H31" s="58"/>
      <c r="I31" s="58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195"/>
    </row>
    <row r="32" spans="1:20" ht="13.5" customHeight="1">
      <c r="A32" s="195"/>
      <c r="B32" s="195"/>
      <c r="C32" s="195"/>
      <c r="D32" s="274" t="s">
        <v>1031</v>
      </c>
      <c r="E32" s="274" t="s">
        <v>1022</v>
      </c>
      <c r="F32" s="18"/>
      <c r="G32" s="58"/>
      <c r="H32" s="58"/>
      <c r="I32" s="58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195"/>
    </row>
    <row r="33" spans="1:20" ht="13.5" customHeight="1">
      <c r="A33" s="195"/>
      <c r="B33" s="195"/>
      <c r="C33" s="195"/>
      <c r="D33" s="274"/>
      <c r="E33" s="274" t="s">
        <v>1026</v>
      </c>
      <c r="F33" s="18">
        <v>-600</v>
      </c>
      <c r="G33" s="58"/>
      <c r="H33" s="58">
        <v>600</v>
      </c>
      <c r="I33" s="58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199" t="s">
        <v>1025</v>
      </c>
    </row>
    <row r="34" spans="1:20" ht="13.5" customHeight="1">
      <c r="A34" s="195"/>
      <c r="B34" s="195"/>
      <c r="C34" s="195"/>
      <c r="D34" s="624"/>
      <c r="E34" s="624"/>
      <c r="F34" s="18"/>
      <c r="G34" s="58"/>
      <c r="H34" s="58"/>
      <c r="I34" s="58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199"/>
    </row>
    <row r="35" spans="1:20" ht="13.5" customHeight="1">
      <c r="A35" s="195"/>
      <c r="B35" s="195"/>
      <c r="C35" s="195"/>
      <c r="D35" s="624"/>
      <c r="E35" s="624"/>
      <c r="F35" s="18">
        <f>G35-H35</f>
        <v>0</v>
      </c>
      <c r="G35" s="58"/>
      <c r="H35" s="58"/>
      <c r="I35" s="58"/>
      <c r="J35" s="275"/>
      <c r="K35" s="275"/>
      <c r="L35" s="275"/>
      <c r="M35" s="275"/>
      <c r="N35" s="275"/>
      <c r="O35" s="275"/>
      <c r="P35" s="275"/>
      <c r="Q35" s="281"/>
      <c r="R35" s="275"/>
      <c r="S35" s="282"/>
      <c r="T35" s="199"/>
    </row>
    <row r="36" spans="1:20" ht="13.5" customHeight="1">
      <c r="A36" s="195"/>
      <c r="B36" s="195"/>
      <c r="C36" s="195"/>
      <c r="D36" s="624"/>
      <c r="E36" s="582"/>
      <c r="F36" s="18">
        <f>G36-H36</f>
        <v>0</v>
      </c>
      <c r="G36" s="58"/>
      <c r="H36" s="58"/>
      <c r="I36" s="58"/>
      <c r="J36" s="275"/>
      <c r="K36" s="275"/>
      <c r="L36" s="275"/>
      <c r="M36" s="275"/>
      <c r="N36" s="275"/>
      <c r="O36" s="275"/>
      <c r="P36" s="275"/>
      <c r="Q36" s="283"/>
      <c r="R36" s="275"/>
      <c r="S36" s="283"/>
      <c r="T36" s="199"/>
    </row>
    <row r="37" spans="1:20" ht="13.5" customHeight="1">
      <c r="A37" s="195"/>
      <c r="B37" s="195"/>
      <c r="C37" s="195"/>
      <c r="D37" s="582"/>
      <c r="E37" s="582"/>
      <c r="F37" s="18">
        <f>G37-H37</f>
        <v>0</v>
      </c>
      <c r="G37" s="58"/>
      <c r="H37" s="58"/>
      <c r="I37" s="58"/>
      <c r="J37" s="275"/>
      <c r="K37" s="275"/>
      <c r="L37" s="275"/>
      <c r="M37" s="275"/>
      <c r="N37" s="275"/>
      <c r="O37" s="275"/>
      <c r="P37" s="275"/>
      <c r="Q37" s="283"/>
      <c r="R37" s="275"/>
      <c r="S37" s="283"/>
      <c r="T37" s="199"/>
    </row>
    <row r="38" spans="1:20" ht="13.5" customHeight="1">
      <c r="A38" s="195"/>
      <c r="B38" s="195"/>
      <c r="C38" s="195"/>
      <c r="D38" s="274"/>
      <c r="E38" s="274"/>
      <c r="F38" s="18">
        <f>G38-H38</f>
        <v>0</v>
      </c>
      <c r="G38" s="58"/>
      <c r="H38" s="58"/>
      <c r="I38" s="58"/>
      <c r="J38" s="275"/>
      <c r="K38" s="275"/>
      <c r="L38" s="275"/>
      <c r="M38" s="275"/>
      <c r="N38" s="275"/>
      <c r="O38" s="275"/>
      <c r="P38" s="275"/>
      <c r="Q38" s="283"/>
      <c r="R38" s="275"/>
      <c r="S38" s="283"/>
      <c r="T38" s="199"/>
    </row>
    <row r="39" spans="1:20" ht="21" customHeight="1">
      <c r="A39" s="839" t="s">
        <v>49</v>
      </c>
      <c r="B39" s="899"/>
      <c r="C39" s="899"/>
      <c r="D39" s="899"/>
      <c r="E39" s="899"/>
      <c r="F39" s="19">
        <v>-450</v>
      </c>
      <c r="G39" s="285">
        <f>SUM(G4:G38)</f>
        <v>4510</v>
      </c>
      <c r="H39" s="285">
        <f>SUM(H4:H38)</f>
        <v>4960</v>
      </c>
      <c r="I39" s="285">
        <f>SUM(I4:I38)</f>
        <v>0</v>
      </c>
      <c r="J39" s="286"/>
      <c r="K39" s="286"/>
      <c r="L39" s="286"/>
      <c r="M39" s="287"/>
      <c r="N39" s="286"/>
      <c r="O39" s="287"/>
      <c r="P39" s="286"/>
      <c r="Q39" s="286"/>
      <c r="R39" s="286"/>
      <c r="S39" s="286"/>
      <c r="T39" s="288"/>
    </row>
    <row r="40" spans="1:20" ht="13.5" customHeight="1">
      <c r="A40" s="195" t="s">
        <v>52</v>
      </c>
      <c r="B40" s="195" t="s">
        <v>50</v>
      </c>
      <c r="C40" s="195" t="s">
        <v>53</v>
      </c>
      <c r="D40" s="289"/>
      <c r="E40" s="289"/>
      <c r="F40" s="18">
        <f aca="true" t="shared" si="0" ref="F40:F45">G40-H40</f>
        <v>0</v>
      </c>
      <c r="G40" s="58"/>
      <c r="H40" s="58"/>
      <c r="I40" s="58"/>
      <c r="J40" s="275"/>
      <c r="K40" s="276"/>
      <c r="L40" s="280"/>
      <c r="M40" s="278"/>
      <c r="N40" s="278"/>
      <c r="O40" s="278"/>
      <c r="P40" s="278"/>
      <c r="Q40" s="275"/>
      <c r="R40" s="281"/>
      <c r="S40" s="275"/>
      <c r="T40" s="200"/>
    </row>
    <row r="41" spans="1:20" ht="12.75" customHeight="1">
      <c r="A41" s="195"/>
      <c r="B41" s="195"/>
      <c r="C41" s="195"/>
      <c r="D41" s="200"/>
      <c r="E41" s="200"/>
      <c r="F41" s="18">
        <f t="shared" si="0"/>
        <v>0</v>
      </c>
      <c r="G41" s="58"/>
      <c r="H41" s="58"/>
      <c r="I41" s="58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00"/>
    </row>
    <row r="42" spans="1:20" ht="21" customHeight="1">
      <c r="A42" s="839" t="s">
        <v>39</v>
      </c>
      <c r="B42" s="899"/>
      <c r="C42" s="899"/>
      <c r="D42" s="899"/>
      <c r="E42" s="899"/>
      <c r="F42" s="19">
        <f t="shared" si="0"/>
        <v>0</v>
      </c>
      <c r="G42" s="202">
        <f>SUM(G40:G41)</f>
        <v>0</v>
      </c>
      <c r="H42" s="202">
        <f>SUM(H40:H41)</f>
        <v>0</v>
      </c>
      <c r="I42" s="202">
        <f>SUM(I40:I41)</f>
        <v>0</v>
      </c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90"/>
    </row>
    <row r="43" spans="1:20" ht="13.5" customHeight="1">
      <c r="A43" s="195" t="s">
        <v>52</v>
      </c>
      <c r="B43" s="195" t="s">
        <v>59</v>
      </c>
      <c r="C43" s="195" t="s">
        <v>60</v>
      </c>
      <c r="D43" s="291" t="s">
        <v>912</v>
      </c>
      <c r="E43" s="291" t="s">
        <v>913</v>
      </c>
      <c r="F43" s="18">
        <f t="shared" si="0"/>
        <v>0</v>
      </c>
      <c r="G43" s="58"/>
      <c r="H43" s="58"/>
      <c r="I43" s="58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00"/>
    </row>
    <row r="44" spans="1:20" ht="26.25" customHeight="1">
      <c r="A44" s="195"/>
      <c r="B44" s="195"/>
      <c r="C44" s="195"/>
      <c r="D44" s="291" t="s">
        <v>941</v>
      </c>
      <c r="E44" s="291" t="s">
        <v>941</v>
      </c>
      <c r="F44" s="18">
        <f t="shared" si="0"/>
        <v>0</v>
      </c>
      <c r="G44" s="58">
        <v>48</v>
      </c>
      <c r="H44" s="58">
        <v>48</v>
      </c>
      <c r="I44" s="58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581" t="s">
        <v>61</v>
      </c>
    </row>
    <row r="45" spans="1:20" ht="21.75" customHeight="1" thickBot="1">
      <c r="A45" s="839" t="s">
        <v>54</v>
      </c>
      <c r="B45" s="899"/>
      <c r="C45" s="899"/>
      <c r="D45" s="899"/>
      <c r="E45" s="899"/>
      <c r="F45" s="19">
        <f t="shared" si="0"/>
        <v>0</v>
      </c>
      <c r="G45" s="202">
        <f>SUM(G43:G44)</f>
        <v>48</v>
      </c>
      <c r="H45" s="202">
        <f>SUM(H43:H44)</f>
        <v>48</v>
      </c>
      <c r="I45" s="202">
        <f>SUM(I43:I44)</f>
        <v>0</v>
      </c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3"/>
    </row>
    <row r="46" spans="1:20" ht="18" customHeight="1" thickTop="1">
      <c r="A46" s="900" t="s">
        <v>56</v>
      </c>
      <c r="B46" s="901"/>
      <c r="C46" s="901"/>
      <c r="D46" s="901"/>
      <c r="E46" s="901"/>
      <c r="F46" s="802">
        <v>-450</v>
      </c>
      <c r="G46" s="897">
        <f>G39+G42+G45</f>
        <v>4558</v>
      </c>
      <c r="H46" s="897">
        <f>H39+H42+H45</f>
        <v>5008</v>
      </c>
      <c r="I46" s="897">
        <f>I39+I42+I45</f>
        <v>0</v>
      </c>
      <c r="J46" s="895"/>
      <c r="K46" s="895"/>
      <c r="L46" s="895"/>
      <c r="M46" s="895"/>
      <c r="N46" s="895"/>
      <c r="O46" s="895"/>
      <c r="P46" s="895"/>
      <c r="Q46" s="895"/>
      <c r="R46" s="895"/>
      <c r="S46" s="895"/>
      <c r="T46" s="893"/>
    </row>
    <row r="47" spans="1:20" ht="18" customHeight="1">
      <c r="A47" s="902"/>
      <c r="B47" s="903"/>
      <c r="C47" s="903"/>
      <c r="D47" s="903"/>
      <c r="E47" s="903"/>
      <c r="F47" s="803">
        <f>G47-H47</f>
        <v>0</v>
      </c>
      <c r="G47" s="898"/>
      <c r="H47" s="898"/>
      <c r="I47" s="898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4"/>
    </row>
    <row r="48" spans="7:20" ht="18" customHeight="1">
      <c r="G48" s="182"/>
      <c r="H48" s="182"/>
      <c r="T48" s="294"/>
    </row>
    <row r="49" spans="7:8" ht="18" customHeight="1">
      <c r="G49" s="182"/>
      <c r="H49" s="182"/>
    </row>
    <row r="58" spans="3:6" ht="18" customHeight="1">
      <c r="C58" s="191"/>
      <c r="D58" s="295"/>
      <c r="E58" s="188"/>
      <c r="F58" s="708"/>
    </row>
    <row r="59" spans="1:20" s="183" customFormat="1" ht="18" customHeight="1">
      <c r="A59" s="180"/>
      <c r="B59" s="180"/>
      <c r="C59" s="191"/>
      <c r="D59" s="296"/>
      <c r="E59" s="295"/>
      <c r="F59" s="708"/>
      <c r="I59" s="184"/>
      <c r="J59" s="185"/>
      <c r="K59" s="186"/>
      <c r="L59" s="186"/>
      <c r="M59" s="186"/>
      <c r="N59" s="186"/>
      <c r="O59" s="186"/>
      <c r="P59" s="186"/>
      <c r="Q59" s="186"/>
      <c r="R59" s="186"/>
      <c r="S59" s="186"/>
      <c r="T59" s="180"/>
    </row>
    <row r="60" spans="1:20" s="183" customFormat="1" ht="18" customHeight="1">
      <c r="A60" s="180"/>
      <c r="B60" s="180"/>
      <c r="C60" s="191"/>
      <c r="D60" s="296"/>
      <c r="E60" s="296"/>
      <c r="F60" s="708"/>
      <c r="I60" s="184"/>
      <c r="J60" s="185"/>
      <c r="K60" s="186"/>
      <c r="L60" s="186"/>
      <c r="M60" s="186"/>
      <c r="N60" s="186"/>
      <c r="O60" s="186"/>
      <c r="P60" s="186"/>
      <c r="Q60" s="186"/>
      <c r="R60" s="186"/>
      <c r="S60" s="186"/>
      <c r="T60" s="180"/>
    </row>
    <row r="61" spans="1:20" s="183" customFormat="1" ht="18" customHeight="1">
      <c r="A61" s="180"/>
      <c r="B61" s="180"/>
      <c r="C61" s="191"/>
      <c r="D61" s="296"/>
      <c r="E61" s="296"/>
      <c r="F61" s="708"/>
      <c r="I61" s="184"/>
      <c r="J61" s="185"/>
      <c r="K61" s="186"/>
      <c r="L61" s="186"/>
      <c r="M61" s="186"/>
      <c r="N61" s="186"/>
      <c r="O61" s="186"/>
      <c r="P61" s="186"/>
      <c r="Q61" s="186"/>
      <c r="R61" s="186"/>
      <c r="S61" s="186"/>
      <c r="T61" s="180"/>
    </row>
    <row r="62" spans="1:20" s="183" customFormat="1" ht="18" customHeight="1">
      <c r="A62" s="180"/>
      <c r="B62" s="180"/>
      <c r="C62" s="191"/>
      <c r="D62" s="296"/>
      <c r="E62" s="296"/>
      <c r="F62" s="708"/>
      <c r="I62" s="184"/>
      <c r="J62" s="185"/>
      <c r="K62" s="186"/>
      <c r="L62" s="186"/>
      <c r="M62" s="186"/>
      <c r="N62" s="186"/>
      <c r="O62" s="186"/>
      <c r="P62" s="186"/>
      <c r="Q62" s="186"/>
      <c r="R62" s="186"/>
      <c r="S62" s="186"/>
      <c r="T62" s="180"/>
    </row>
    <row r="63" spans="1:20" s="183" customFormat="1" ht="18" customHeight="1">
      <c r="A63" s="180"/>
      <c r="B63" s="180"/>
      <c r="C63" s="191"/>
      <c r="D63" s="188"/>
      <c r="E63" s="296"/>
      <c r="F63" s="708"/>
      <c r="I63" s="184"/>
      <c r="J63" s="185"/>
      <c r="K63" s="186"/>
      <c r="L63" s="186"/>
      <c r="M63" s="186"/>
      <c r="N63" s="186"/>
      <c r="O63" s="186"/>
      <c r="P63" s="186"/>
      <c r="Q63" s="186"/>
      <c r="R63" s="186"/>
      <c r="S63" s="186"/>
      <c r="T63" s="180"/>
    </row>
  </sheetData>
  <sheetProtection/>
  <mergeCells count="34">
    <mergeCell ref="R2:R3"/>
    <mergeCell ref="S2:S3"/>
    <mergeCell ref="T2:T3"/>
    <mergeCell ref="L2:L3"/>
    <mergeCell ref="M2:M3"/>
    <mergeCell ref="N2:N3"/>
    <mergeCell ref="O2:O3"/>
    <mergeCell ref="P2:P3"/>
    <mergeCell ref="Q2:Q3"/>
    <mergeCell ref="A2:C2"/>
    <mergeCell ref="D2:D3"/>
    <mergeCell ref="E2:E3"/>
    <mergeCell ref="F2:F3"/>
    <mergeCell ref="J2:J3"/>
    <mergeCell ref="K2:K3"/>
    <mergeCell ref="A39:E39"/>
    <mergeCell ref="A42:E42"/>
    <mergeCell ref="A45:E45"/>
    <mergeCell ref="A46:E47"/>
    <mergeCell ref="G46:G47"/>
    <mergeCell ref="F46:F47"/>
    <mergeCell ref="H46:H47"/>
    <mergeCell ref="I46:I47"/>
    <mergeCell ref="J46:J47"/>
    <mergeCell ref="K46:K47"/>
    <mergeCell ref="L46:L47"/>
    <mergeCell ref="M46:M47"/>
    <mergeCell ref="T46:T47"/>
    <mergeCell ref="N46:N47"/>
    <mergeCell ref="O46:O47"/>
    <mergeCell ref="P46:P47"/>
    <mergeCell ref="Q46:Q47"/>
    <mergeCell ref="R46:R47"/>
    <mergeCell ref="S46:S47"/>
  </mergeCells>
  <printOptions horizontalCentered="1"/>
  <pageMargins left="0.26" right="0.1968503937007874" top="0.38" bottom="0.31" header="0.1968503937007874" footer="0.2362204724409449"/>
  <pageSetup firstPageNumber="10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S11060</dc:creator>
  <cp:keywords/>
  <dc:description/>
  <cp:lastModifiedBy> </cp:lastModifiedBy>
  <cp:lastPrinted>2013-12-08T10:15:55Z</cp:lastPrinted>
  <dcterms:created xsi:type="dcterms:W3CDTF">2002-01-18T05:32:43Z</dcterms:created>
  <dcterms:modified xsi:type="dcterms:W3CDTF">2013-12-08T10:18:23Z</dcterms:modified>
  <cp:category/>
  <cp:version/>
  <cp:contentType/>
  <cp:contentStatus/>
</cp:coreProperties>
</file>