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\회계보고서\2023.  회계보고\"/>
    </mc:Choice>
  </mc:AlternateContent>
  <xr:revisionPtr revIDLastSave="0" documentId="8_{D7B7E31D-3C00-4138-8970-39A026FBE2AB}" xr6:coauthVersionLast="36" xr6:coauthVersionMax="36" xr10:uidLastSave="{00000000-0000-0000-0000-000000000000}"/>
  <bookViews>
    <workbookView xWindow="0" yWindow="0" windowWidth="21570" windowHeight="7935" firstSheet="7" activeTab="13" xr2:uid="{00000000-000D-0000-FFFF-FFFF00000000}"/>
  </bookViews>
  <sheets>
    <sheet name="2022-1월" sheetId="12" r:id="rId1"/>
    <sheet name="2022-2월 (2)" sheetId="13" r:id="rId2"/>
    <sheet name="2022-3월 (3)" sheetId="14" r:id="rId3"/>
    <sheet name="2022-4월 (4)" sheetId="15" r:id="rId4"/>
    <sheet name="2022-5월 (5)" sheetId="16" r:id="rId5"/>
    <sheet name="2022-6월 (6)" sheetId="17" r:id="rId6"/>
    <sheet name="2022-7월 (7)" sheetId="18" r:id="rId7"/>
    <sheet name="2022-8월 (8)" sheetId="19" r:id="rId8"/>
    <sheet name="2022-9월 (9)" sheetId="20" r:id="rId9"/>
    <sheet name="2022-10월 (10)" sheetId="21" r:id="rId10"/>
    <sheet name="2022-11월 (11)" sheetId="22" r:id="rId11"/>
    <sheet name="2022-12월 (12)" sheetId="23" r:id="rId12"/>
    <sheet name="2023-01월 (13)" sheetId="24" r:id="rId13"/>
    <sheet name="2023-02월 (14)" sheetId="25" r:id="rId14"/>
    <sheet name="연총정산서" sheetId="2" r:id="rId15"/>
    <sheet name="Sheet2" sheetId="3" r:id="rId16"/>
  </sheets>
  <definedNames>
    <definedName name="_xlnm.Print_Area" localSheetId="9">'2022-10월 (10)'!$A$1:$H$33</definedName>
    <definedName name="_xlnm.Print_Area" localSheetId="10">'2022-11월 (11)'!$A$1:$H$33</definedName>
    <definedName name="_xlnm.Print_Area" localSheetId="11">'2022-12월 (12)'!$A$1:$H$33</definedName>
    <definedName name="_xlnm.Print_Area" localSheetId="0">'2022-1월'!$A$1:$H$32</definedName>
    <definedName name="_xlnm.Print_Area" localSheetId="1">'2022-2월 (2)'!$A$1:$H$32</definedName>
    <definedName name="_xlnm.Print_Area" localSheetId="2">'2022-3월 (3)'!$A$1:$H$32</definedName>
    <definedName name="_xlnm.Print_Area" localSheetId="3">'2022-4월 (4)'!$A$1:$H$32</definedName>
    <definedName name="_xlnm.Print_Area" localSheetId="4">'2022-5월 (5)'!$A$1:$H$32</definedName>
    <definedName name="_xlnm.Print_Area" localSheetId="5">'2022-6월 (6)'!$A$1:$H$33</definedName>
    <definedName name="_xlnm.Print_Area" localSheetId="6">'2022-7월 (7)'!$A$1:$H$33</definedName>
    <definedName name="_xlnm.Print_Area" localSheetId="7">'2022-8월 (8)'!$A$1:$H$33</definedName>
    <definedName name="_xlnm.Print_Area" localSheetId="8">'2022-9월 (9)'!$A$1:$H$33</definedName>
    <definedName name="_xlnm.Print_Area" localSheetId="12">'2023-01월 (13)'!$A$1:$H$33</definedName>
    <definedName name="_xlnm.Print_Area" localSheetId="13">'2023-02월 (14)'!$A$1:$H$33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5" l="1"/>
  <c r="Q47" i="25" l="1"/>
  <c r="E45" i="25"/>
  <c r="I30" i="25"/>
  <c r="D30" i="25"/>
  <c r="C30" i="25"/>
  <c r="M27" i="25"/>
  <c r="M26" i="25"/>
  <c r="E26" i="25"/>
  <c r="P25" i="25"/>
  <c r="M25" i="25"/>
  <c r="E25" i="25"/>
  <c r="M24" i="25"/>
  <c r="E24" i="25"/>
  <c r="M23" i="25"/>
  <c r="E23" i="25"/>
  <c r="M22" i="25"/>
  <c r="E22" i="25"/>
  <c r="M21" i="25"/>
  <c r="E21" i="25"/>
  <c r="M20" i="25"/>
  <c r="E20" i="25"/>
  <c r="M19" i="25"/>
  <c r="H18" i="25"/>
  <c r="E19" i="25"/>
  <c r="M18" i="25"/>
  <c r="E18" i="25"/>
  <c r="M17" i="25"/>
  <c r="E17" i="25"/>
  <c r="M16" i="25"/>
  <c r="E16" i="25"/>
  <c r="M15" i="25"/>
  <c r="E15" i="25"/>
  <c r="I14" i="25"/>
  <c r="H14" i="25"/>
  <c r="D14" i="25"/>
  <c r="M14" i="25" s="1"/>
  <c r="C14" i="25"/>
  <c r="M13" i="25"/>
  <c r="E13" i="25"/>
  <c r="M12" i="25"/>
  <c r="E12" i="25"/>
  <c r="M11" i="25"/>
  <c r="E11" i="25"/>
  <c r="M10" i="25"/>
  <c r="E10" i="25"/>
  <c r="E9" i="25"/>
  <c r="M8" i="25"/>
  <c r="H8" i="25"/>
  <c r="M7" i="25"/>
  <c r="E7" i="25"/>
  <c r="H6" i="25"/>
  <c r="H31" i="25" s="1"/>
  <c r="E45" i="24"/>
  <c r="W33" i="24"/>
  <c r="X56" i="24"/>
  <c r="G19" i="24"/>
  <c r="H18" i="24" s="1"/>
  <c r="E6" i="24"/>
  <c r="Q47" i="24"/>
  <c r="I30" i="24"/>
  <c r="D30" i="24"/>
  <c r="C30" i="24"/>
  <c r="M27" i="24"/>
  <c r="M26" i="24"/>
  <c r="E26" i="24"/>
  <c r="P25" i="24"/>
  <c r="M25" i="24"/>
  <c r="E25" i="24"/>
  <c r="M24" i="24"/>
  <c r="E24" i="24"/>
  <c r="M23" i="24"/>
  <c r="E23" i="24"/>
  <c r="M22" i="24"/>
  <c r="E22" i="24"/>
  <c r="M21" i="24"/>
  <c r="E21" i="24"/>
  <c r="M20" i="24"/>
  <c r="E20" i="24"/>
  <c r="M19" i="24"/>
  <c r="E19" i="24"/>
  <c r="M18" i="24"/>
  <c r="E18" i="24"/>
  <c r="M17" i="24"/>
  <c r="E17" i="24"/>
  <c r="M16" i="24"/>
  <c r="E16" i="24"/>
  <c r="M15" i="24"/>
  <c r="E15" i="24"/>
  <c r="I14" i="24"/>
  <c r="H14" i="24"/>
  <c r="D14" i="24"/>
  <c r="D31" i="24" s="1"/>
  <c r="C14" i="24"/>
  <c r="M13" i="24"/>
  <c r="E13" i="24"/>
  <c r="M12" i="24"/>
  <c r="E12" i="24"/>
  <c r="M11" i="24"/>
  <c r="E11" i="24"/>
  <c r="M10" i="24"/>
  <c r="E10" i="24"/>
  <c r="E9" i="24"/>
  <c r="M8" i="24"/>
  <c r="H8" i="24"/>
  <c r="E8" i="24"/>
  <c r="M7" i="24"/>
  <c r="E7" i="24"/>
  <c r="H6" i="24"/>
  <c r="P25" i="23"/>
  <c r="E6" i="23"/>
  <c r="Q42" i="23"/>
  <c r="Q47" i="23" s="1"/>
  <c r="I30" i="23"/>
  <c r="D30" i="23"/>
  <c r="C30" i="23"/>
  <c r="M27" i="23"/>
  <c r="M26" i="23"/>
  <c r="E26" i="23"/>
  <c r="M25" i="23"/>
  <c r="E25" i="23"/>
  <c r="M24" i="23"/>
  <c r="E24" i="23"/>
  <c r="M23" i="23"/>
  <c r="E23" i="23"/>
  <c r="M22" i="23"/>
  <c r="E22" i="23"/>
  <c r="M21" i="23"/>
  <c r="E21" i="23"/>
  <c r="M20" i="23"/>
  <c r="E20" i="23"/>
  <c r="M19" i="23"/>
  <c r="E19" i="23"/>
  <c r="M18" i="23"/>
  <c r="H18" i="23"/>
  <c r="E18" i="23"/>
  <c r="M17" i="23"/>
  <c r="E17" i="23"/>
  <c r="M16" i="23"/>
  <c r="E16" i="23"/>
  <c r="M15" i="23"/>
  <c r="E15" i="23"/>
  <c r="I14" i="23"/>
  <c r="H14" i="23"/>
  <c r="D14" i="23"/>
  <c r="C14" i="23"/>
  <c r="M13" i="23"/>
  <c r="E13" i="23"/>
  <c r="M12" i="23"/>
  <c r="E12" i="23"/>
  <c r="M11" i="23"/>
  <c r="E11" i="23"/>
  <c r="M10" i="23"/>
  <c r="E10" i="23"/>
  <c r="E9" i="23"/>
  <c r="M8" i="23"/>
  <c r="H8" i="23"/>
  <c r="E8" i="23"/>
  <c r="M7" i="23"/>
  <c r="E7" i="23"/>
  <c r="H6" i="23"/>
  <c r="H32" i="17"/>
  <c r="H31" i="16"/>
  <c r="D13" i="2"/>
  <c r="D23" i="2" s="1"/>
  <c r="E13" i="22"/>
  <c r="E12" i="22"/>
  <c r="E11" i="22"/>
  <c r="E10" i="22"/>
  <c r="E9" i="22"/>
  <c r="E8" i="22"/>
  <c r="E7" i="22"/>
  <c r="Q42" i="22"/>
  <c r="Q47" i="22" s="1"/>
  <c r="I30" i="22"/>
  <c r="D30" i="22"/>
  <c r="C30" i="22"/>
  <c r="M27" i="22"/>
  <c r="M26" i="22"/>
  <c r="E26" i="22"/>
  <c r="M25" i="22"/>
  <c r="E25" i="22"/>
  <c r="M24" i="22"/>
  <c r="E24" i="22"/>
  <c r="P23" i="22"/>
  <c r="H18" i="22" s="1"/>
  <c r="M23" i="22"/>
  <c r="E23" i="22"/>
  <c r="M22" i="22"/>
  <c r="E22" i="22"/>
  <c r="M21" i="22"/>
  <c r="E21" i="22"/>
  <c r="M20" i="22"/>
  <c r="E20" i="22"/>
  <c r="M19" i="22"/>
  <c r="E19" i="22"/>
  <c r="M18" i="22"/>
  <c r="E18" i="22"/>
  <c r="M17" i="22"/>
  <c r="E17" i="22"/>
  <c r="M16" i="22"/>
  <c r="E16" i="22"/>
  <c r="M15" i="22"/>
  <c r="E15" i="22"/>
  <c r="I14" i="22"/>
  <c r="H14" i="22"/>
  <c r="D14" i="22"/>
  <c r="M13" i="22"/>
  <c r="M12" i="22"/>
  <c r="M11" i="22"/>
  <c r="M10" i="22"/>
  <c r="M8" i="22"/>
  <c r="H8" i="22"/>
  <c r="M7" i="22"/>
  <c r="H6" i="22"/>
  <c r="G21" i="21"/>
  <c r="H18" i="21" s="1"/>
  <c r="Q42" i="21"/>
  <c r="Q47" i="21" s="1"/>
  <c r="I30" i="21"/>
  <c r="D30" i="21"/>
  <c r="C30" i="21"/>
  <c r="M27" i="21"/>
  <c r="M26" i="21"/>
  <c r="E26" i="21"/>
  <c r="M25" i="21"/>
  <c r="E25" i="21"/>
  <c r="M24" i="21"/>
  <c r="E24" i="21"/>
  <c r="P23" i="21"/>
  <c r="M23" i="21"/>
  <c r="E23" i="21"/>
  <c r="M22" i="21"/>
  <c r="E22" i="21"/>
  <c r="M21" i="21"/>
  <c r="E21" i="21"/>
  <c r="M20" i="21"/>
  <c r="E20" i="21"/>
  <c r="M19" i="21"/>
  <c r="E19" i="21"/>
  <c r="M18" i="21"/>
  <c r="E18" i="21"/>
  <c r="M17" i="21"/>
  <c r="E17" i="21"/>
  <c r="M16" i="21"/>
  <c r="E16" i="21"/>
  <c r="M15" i="21"/>
  <c r="E15" i="21"/>
  <c r="I14" i="21"/>
  <c r="H14" i="21"/>
  <c r="D14" i="21"/>
  <c r="M14" i="21" s="1"/>
  <c r="C14" i="21"/>
  <c r="M13" i="21"/>
  <c r="E13" i="21"/>
  <c r="M12" i="21"/>
  <c r="E12" i="21"/>
  <c r="M11" i="21"/>
  <c r="E11" i="21"/>
  <c r="M10" i="21"/>
  <c r="E10" i="21"/>
  <c r="E9" i="21"/>
  <c r="M8" i="21"/>
  <c r="H8" i="21"/>
  <c r="E8" i="21"/>
  <c r="M7" i="21"/>
  <c r="E7" i="21"/>
  <c r="H6" i="21"/>
  <c r="D16" i="20"/>
  <c r="E64" i="20"/>
  <c r="D64" i="20"/>
  <c r="Q42" i="20"/>
  <c r="Q47" i="20" s="1"/>
  <c r="I30" i="20"/>
  <c r="D30" i="20"/>
  <c r="C30" i="20"/>
  <c r="M27" i="20"/>
  <c r="M26" i="20"/>
  <c r="E26" i="20"/>
  <c r="M25" i="20"/>
  <c r="E25" i="20"/>
  <c r="M24" i="20"/>
  <c r="E24" i="20"/>
  <c r="P23" i="20"/>
  <c r="M23" i="20"/>
  <c r="E23" i="20"/>
  <c r="M22" i="20"/>
  <c r="E22" i="20"/>
  <c r="M21" i="20"/>
  <c r="E21" i="20"/>
  <c r="M20" i="20"/>
  <c r="E20" i="20"/>
  <c r="M19" i="20"/>
  <c r="E19" i="20"/>
  <c r="M18" i="20"/>
  <c r="H18" i="20"/>
  <c r="E18" i="20"/>
  <c r="M17" i="20"/>
  <c r="E17" i="20"/>
  <c r="M16" i="20"/>
  <c r="E16" i="20"/>
  <c r="M15" i="20"/>
  <c r="E15" i="20"/>
  <c r="I14" i="20"/>
  <c r="H14" i="20"/>
  <c r="D14" i="20"/>
  <c r="M14" i="20" s="1"/>
  <c r="C14" i="20"/>
  <c r="M13" i="20"/>
  <c r="E13" i="20"/>
  <c r="M12" i="20"/>
  <c r="E12" i="20"/>
  <c r="M11" i="20"/>
  <c r="E11" i="20"/>
  <c r="M10" i="20"/>
  <c r="E10" i="20"/>
  <c r="E9" i="20"/>
  <c r="M8" i="20"/>
  <c r="H8" i="20"/>
  <c r="E8" i="20"/>
  <c r="M7" i="20"/>
  <c r="E7" i="20"/>
  <c r="H6" i="20"/>
  <c r="D64" i="19"/>
  <c r="E30" i="25" l="1"/>
  <c r="E14" i="25"/>
  <c r="E31" i="25" s="1"/>
  <c r="D31" i="25"/>
  <c r="E30" i="24"/>
  <c r="H31" i="24"/>
  <c r="E14" i="24"/>
  <c r="E31" i="24" s="1"/>
  <c r="E32" i="24" s="1"/>
  <c r="D33" i="24"/>
  <c r="M14" i="24"/>
  <c r="E30" i="23"/>
  <c r="H31" i="23"/>
  <c r="E14" i="23"/>
  <c r="E31" i="23" s="1"/>
  <c r="E32" i="23" s="1"/>
  <c r="M14" i="23"/>
  <c r="D31" i="23"/>
  <c r="D33" i="23" s="1"/>
  <c r="D31" i="22"/>
  <c r="E30" i="22"/>
  <c r="C14" i="22"/>
  <c r="E14" i="22" s="1"/>
  <c r="E31" i="22" s="1"/>
  <c r="E32" i="22" s="1"/>
  <c r="H31" i="22"/>
  <c r="M14" i="22"/>
  <c r="H31" i="21"/>
  <c r="E14" i="21"/>
  <c r="D31" i="21"/>
  <c r="E30" i="21"/>
  <c r="E31" i="21"/>
  <c r="E32" i="21" s="1"/>
  <c r="E14" i="20"/>
  <c r="H31" i="20"/>
  <c r="E30" i="20"/>
  <c r="E31" i="20" s="1"/>
  <c r="E32" i="20" s="1"/>
  <c r="D31" i="20"/>
  <c r="E64" i="19"/>
  <c r="Q42" i="19"/>
  <c r="Q47" i="19" s="1"/>
  <c r="I30" i="19"/>
  <c r="D30" i="19"/>
  <c r="C30" i="19"/>
  <c r="M27" i="19"/>
  <c r="M26" i="19"/>
  <c r="E26" i="19"/>
  <c r="M25" i="19"/>
  <c r="E25" i="19"/>
  <c r="M24" i="19"/>
  <c r="E24" i="19"/>
  <c r="P23" i="19"/>
  <c r="G21" i="19" s="1"/>
  <c r="H18" i="19" s="1"/>
  <c r="M23" i="19"/>
  <c r="E23" i="19"/>
  <c r="M22" i="19"/>
  <c r="E22" i="19"/>
  <c r="M21" i="19"/>
  <c r="E21" i="19"/>
  <c r="M20" i="19"/>
  <c r="E20" i="19"/>
  <c r="M19" i="19"/>
  <c r="E19" i="19"/>
  <c r="M18" i="19"/>
  <c r="E18" i="19"/>
  <c r="M17" i="19"/>
  <c r="E17" i="19"/>
  <c r="M16" i="19"/>
  <c r="E16" i="19"/>
  <c r="M15" i="19"/>
  <c r="E15" i="19"/>
  <c r="I14" i="19"/>
  <c r="H14" i="19"/>
  <c r="D14" i="19"/>
  <c r="M14" i="19" s="1"/>
  <c r="C14" i="19"/>
  <c r="M13" i="19"/>
  <c r="E13" i="19"/>
  <c r="M12" i="19"/>
  <c r="E12" i="19"/>
  <c r="M11" i="19"/>
  <c r="E11" i="19"/>
  <c r="M10" i="19"/>
  <c r="E10" i="19"/>
  <c r="E9" i="19"/>
  <c r="M8" i="19"/>
  <c r="H8" i="19"/>
  <c r="E8" i="19"/>
  <c r="M7" i="19"/>
  <c r="E7" i="19"/>
  <c r="H6" i="19"/>
  <c r="H33" i="24" l="1"/>
  <c r="H33" i="23"/>
  <c r="Q48" i="23" s="1"/>
  <c r="E14" i="19"/>
  <c r="H31" i="19"/>
  <c r="D31" i="19"/>
  <c r="E30" i="19"/>
  <c r="D40" i="18"/>
  <c r="Q42" i="18"/>
  <c r="Q48" i="24" l="1"/>
  <c r="E6" i="25"/>
  <c r="D33" i="25" s="1"/>
  <c r="H33" i="25" s="1"/>
  <c r="Q48" i="25" s="1"/>
  <c r="E31" i="19"/>
  <c r="E32" i="19" s="1"/>
  <c r="D64" i="18"/>
  <c r="E64" i="18"/>
  <c r="C64" i="18"/>
  <c r="E8" i="18"/>
  <c r="E9" i="18"/>
  <c r="E10" i="18"/>
  <c r="E11" i="18"/>
  <c r="E12" i="18"/>
  <c r="E13" i="18"/>
  <c r="G21" i="18"/>
  <c r="H18" i="18" s="1"/>
  <c r="E7" i="18"/>
  <c r="Q47" i="18"/>
  <c r="I30" i="18"/>
  <c r="D30" i="18"/>
  <c r="C30" i="18"/>
  <c r="M27" i="18"/>
  <c r="M26" i="18"/>
  <c r="E26" i="18"/>
  <c r="M25" i="18"/>
  <c r="E25" i="18"/>
  <c r="M24" i="18"/>
  <c r="E24" i="18"/>
  <c r="P23" i="18"/>
  <c r="M23" i="18"/>
  <c r="E23" i="18"/>
  <c r="M22" i="18"/>
  <c r="E22" i="18"/>
  <c r="M21" i="18"/>
  <c r="E21" i="18"/>
  <c r="M20" i="18"/>
  <c r="E20" i="18"/>
  <c r="M19" i="18"/>
  <c r="E19" i="18"/>
  <c r="M18" i="18"/>
  <c r="E18" i="18"/>
  <c r="M17" i="18"/>
  <c r="E17" i="18"/>
  <c r="M16" i="18"/>
  <c r="E16" i="18"/>
  <c r="M15" i="18"/>
  <c r="E15" i="18"/>
  <c r="I14" i="18"/>
  <c r="H14" i="18"/>
  <c r="D14" i="18"/>
  <c r="M13" i="18"/>
  <c r="M12" i="18"/>
  <c r="M11" i="18"/>
  <c r="M10" i="18"/>
  <c r="M8" i="18"/>
  <c r="H8" i="18"/>
  <c r="M7" i="18"/>
  <c r="H6" i="18"/>
  <c r="D31" i="18" l="1"/>
  <c r="E30" i="18"/>
  <c r="C14" i="18"/>
  <c r="E14" i="18" s="1"/>
  <c r="H31" i="18"/>
  <c r="M14" i="18"/>
  <c r="H8" i="17"/>
  <c r="Q47" i="17"/>
  <c r="Q57" i="17"/>
  <c r="I30" i="17"/>
  <c r="D30" i="17"/>
  <c r="C30" i="17"/>
  <c r="M27" i="17"/>
  <c r="M26" i="17"/>
  <c r="E26" i="17"/>
  <c r="M25" i="17"/>
  <c r="E25" i="17"/>
  <c r="M24" i="17"/>
  <c r="E24" i="17"/>
  <c r="P23" i="17"/>
  <c r="G21" i="17" s="1"/>
  <c r="H18" i="17" s="1"/>
  <c r="M23" i="17"/>
  <c r="E23" i="17"/>
  <c r="M22" i="17"/>
  <c r="E22" i="17"/>
  <c r="M21" i="17"/>
  <c r="E21" i="17"/>
  <c r="M20" i="17"/>
  <c r="E20" i="17"/>
  <c r="M19" i="17"/>
  <c r="E19" i="17"/>
  <c r="M18" i="17"/>
  <c r="E18" i="17"/>
  <c r="M17" i="17"/>
  <c r="E17" i="17"/>
  <c r="M16" i="17"/>
  <c r="E16" i="17"/>
  <c r="M15" i="17"/>
  <c r="E15" i="17"/>
  <c r="I14" i="17"/>
  <c r="H14" i="17"/>
  <c r="D14" i="17"/>
  <c r="M14" i="17" s="1"/>
  <c r="C14" i="17"/>
  <c r="M13" i="17"/>
  <c r="E13" i="17"/>
  <c r="M12" i="17"/>
  <c r="E12" i="17"/>
  <c r="M11" i="17"/>
  <c r="E11" i="17"/>
  <c r="M10" i="17"/>
  <c r="E10" i="17"/>
  <c r="M8" i="17"/>
  <c r="E8" i="17"/>
  <c r="M7" i="17"/>
  <c r="E7" i="17"/>
  <c r="H6" i="17"/>
  <c r="Q45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14" i="16"/>
  <c r="E9" i="16"/>
  <c r="E10" i="16"/>
  <c r="E11" i="16"/>
  <c r="E12" i="16"/>
  <c r="E8" i="16"/>
  <c r="I29" i="16"/>
  <c r="D29" i="16"/>
  <c r="C29" i="16"/>
  <c r="M27" i="16"/>
  <c r="M26" i="16"/>
  <c r="M25" i="16"/>
  <c r="M24" i="16"/>
  <c r="P23" i="16"/>
  <c r="G21" i="16" s="1"/>
  <c r="H18" i="16" s="1"/>
  <c r="M23" i="16"/>
  <c r="M22" i="16"/>
  <c r="M21" i="16"/>
  <c r="M20" i="16"/>
  <c r="M19" i="16"/>
  <c r="M18" i="16"/>
  <c r="M17" i="16"/>
  <c r="M16" i="16"/>
  <c r="M15" i="16"/>
  <c r="M14" i="16"/>
  <c r="I13" i="16"/>
  <c r="H13" i="16"/>
  <c r="D13" i="16"/>
  <c r="M13" i="16" s="1"/>
  <c r="C13" i="16"/>
  <c r="M12" i="16"/>
  <c r="M11" i="16"/>
  <c r="M10" i="16"/>
  <c r="M9" i="16"/>
  <c r="M8" i="16"/>
  <c r="H8" i="16"/>
  <c r="M7" i="16"/>
  <c r="E7" i="16"/>
  <c r="H6" i="16"/>
  <c r="I29" i="15"/>
  <c r="D29" i="15"/>
  <c r="C29" i="15"/>
  <c r="M27" i="15"/>
  <c r="M26" i="15"/>
  <c r="E26" i="15"/>
  <c r="M25" i="15"/>
  <c r="M24" i="15"/>
  <c r="P23" i="15"/>
  <c r="G21" i="15" s="1"/>
  <c r="H18" i="15" s="1"/>
  <c r="M23" i="15"/>
  <c r="M22" i="15"/>
  <c r="M21" i="15"/>
  <c r="M20" i="15"/>
  <c r="M19" i="15"/>
  <c r="M18" i="15"/>
  <c r="M17" i="15"/>
  <c r="M16" i="15"/>
  <c r="M15" i="15"/>
  <c r="M14" i="15"/>
  <c r="I13" i="15"/>
  <c r="H13" i="15"/>
  <c r="D13" i="15"/>
  <c r="M13" i="15" s="1"/>
  <c r="C13" i="15"/>
  <c r="M12" i="15"/>
  <c r="M11" i="15"/>
  <c r="E11" i="15"/>
  <c r="M10" i="15"/>
  <c r="M9" i="15"/>
  <c r="E9" i="15"/>
  <c r="M8" i="15"/>
  <c r="H8" i="15"/>
  <c r="M7" i="15"/>
  <c r="E7" i="15"/>
  <c r="H6" i="15"/>
  <c r="P23" i="14"/>
  <c r="G21" i="14" s="1"/>
  <c r="H18" i="14" s="1"/>
  <c r="I29" i="14"/>
  <c r="D29" i="14"/>
  <c r="C29" i="14"/>
  <c r="M27" i="14"/>
  <c r="M26" i="14"/>
  <c r="E26" i="14"/>
  <c r="E29" i="14" s="1"/>
  <c r="M25" i="14"/>
  <c r="M24" i="14"/>
  <c r="M23" i="14"/>
  <c r="M22" i="14"/>
  <c r="M21" i="14"/>
  <c r="M20" i="14"/>
  <c r="M19" i="14"/>
  <c r="M18" i="14"/>
  <c r="M17" i="14"/>
  <c r="M16" i="14"/>
  <c r="M15" i="14"/>
  <c r="M14" i="14"/>
  <c r="I13" i="14"/>
  <c r="H13" i="14"/>
  <c r="D13" i="14"/>
  <c r="M13" i="14" s="1"/>
  <c r="C13" i="14"/>
  <c r="M12" i="14"/>
  <c r="M11" i="14"/>
  <c r="E11" i="14"/>
  <c r="M10" i="14"/>
  <c r="M9" i="14"/>
  <c r="E9" i="14"/>
  <c r="M8" i="14"/>
  <c r="H8" i="14"/>
  <c r="M7" i="14"/>
  <c r="E7" i="14"/>
  <c r="E13" i="14" s="1"/>
  <c r="H6" i="14"/>
  <c r="H50" i="13"/>
  <c r="I29" i="13"/>
  <c r="D29" i="13"/>
  <c r="C29" i="13"/>
  <c r="M27" i="13"/>
  <c r="M26" i="13"/>
  <c r="E26" i="13"/>
  <c r="M25" i="13"/>
  <c r="E25" i="13"/>
  <c r="M24" i="13"/>
  <c r="E24" i="13"/>
  <c r="M23" i="13"/>
  <c r="E23" i="13"/>
  <c r="M22" i="13"/>
  <c r="E22" i="13"/>
  <c r="M21" i="13"/>
  <c r="E21" i="13"/>
  <c r="M20" i="13"/>
  <c r="E20" i="13"/>
  <c r="M19" i="13"/>
  <c r="E19" i="13"/>
  <c r="M18" i="13"/>
  <c r="H18" i="13"/>
  <c r="E18" i="13"/>
  <c r="M17" i="13"/>
  <c r="E17" i="13"/>
  <c r="M16" i="13"/>
  <c r="E16" i="13"/>
  <c r="M15" i="13"/>
  <c r="E15" i="13"/>
  <c r="M14" i="13"/>
  <c r="E14" i="13"/>
  <c r="I13" i="13"/>
  <c r="H13" i="13"/>
  <c r="D13" i="13"/>
  <c r="C13" i="13"/>
  <c r="M12" i="13"/>
  <c r="M11" i="13"/>
  <c r="E11" i="13"/>
  <c r="M10" i="13"/>
  <c r="E10" i="13"/>
  <c r="M9" i="13"/>
  <c r="E9" i="13"/>
  <c r="M8" i="13"/>
  <c r="H8" i="13"/>
  <c r="E8" i="13"/>
  <c r="M7" i="13"/>
  <c r="E7" i="13"/>
  <c r="H6" i="13"/>
  <c r="H50" i="12"/>
  <c r="E29" i="16" l="1"/>
  <c r="E13" i="13"/>
  <c r="E31" i="18"/>
  <c r="E32" i="18" s="1"/>
  <c r="E14" i="17"/>
  <c r="E30" i="17"/>
  <c r="D31" i="17"/>
  <c r="H31" i="17"/>
  <c r="E13" i="16"/>
  <c r="E30" i="16" s="1"/>
  <c r="E31" i="16" s="1"/>
  <c r="H30" i="16"/>
  <c r="D30" i="16"/>
  <c r="E13" i="15"/>
  <c r="E29" i="15"/>
  <c r="H30" i="15"/>
  <c r="D30" i="15"/>
  <c r="D30" i="14"/>
  <c r="H30" i="14"/>
  <c r="E30" i="14"/>
  <c r="E31" i="14" s="1"/>
  <c r="D30" i="13"/>
  <c r="H30" i="13"/>
  <c r="E29" i="13"/>
  <c r="E30" i="13" s="1"/>
  <c r="E31" i="13" s="1"/>
  <c r="M13" i="13"/>
  <c r="H8" i="12"/>
  <c r="H31" i="15" l="1"/>
  <c r="E31" i="17"/>
  <c r="E32" i="17" s="1"/>
  <c r="E30" i="15"/>
  <c r="E31" i="15" s="1"/>
  <c r="E7" i="12"/>
  <c r="E8" i="12"/>
  <c r="E9" i="12"/>
  <c r="E10" i="12"/>
  <c r="E11" i="12"/>
  <c r="E15" i="12" l="1"/>
  <c r="E16" i="12"/>
  <c r="E17" i="12"/>
  <c r="E18" i="12"/>
  <c r="E19" i="12"/>
  <c r="E20" i="12"/>
  <c r="E21" i="12"/>
  <c r="E22" i="12"/>
  <c r="E23" i="12"/>
  <c r="E24" i="12"/>
  <c r="E25" i="12"/>
  <c r="E26" i="12"/>
  <c r="E14" i="12"/>
  <c r="H6" i="12" l="1"/>
  <c r="H18" i="12" l="1"/>
  <c r="I29" i="12"/>
  <c r="D29" i="12"/>
  <c r="C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E29" i="12"/>
  <c r="I13" i="12"/>
  <c r="H13" i="12"/>
  <c r="D13" i="12"/>
  <c r="M13" i="12" s="1"/>
  <c r="C13" i="12"/>
  <c r="M12" i="12"/>
  <c r="M11" i="12"/>
  <c r="M10" i="12"/>
  <c r="M9" i="12"/>
  <c r="M8" i="12"/>
  <c r="M7" i="12"/>
  <c r="E13" i="12" l="1"/>
  <c r="E30" i="12" s="1"/>
  <c r="E31" i="12" s="1"/>
  <c r="D30" i="12"/>
  <c r="D32" i="12" s="1"/>
  <c r="H30" i="12"/>
  <c r="H32" i="12" l="1"/>
  <c r="H57" i="12" l="1"/>
  <c r="E6" i="13"/>
  <c r="D32" i="13" s="1"/>
  <c r="H32" i="13" s="1"/>
  <c r="H57" i="13" l="1"/>
  <c r="E6" i="14"/>
  <c r="D32" i="14" s="1"/>
  <c r="H32" i="14" s="1"/>
  <c r="H57" i="14" l="1"/>
  <c r="E6" i="15"/>
  <c r="D32" i="15" s="1"/>
  <c r="H32" i="15" s="1"/>
  <c r="E6" i="16" l="1"/>
  <c r="D32" i="16" s="1"/>
  <c r="H32" i="16" s="1"/>
  <c r="H58" i="15"/>
  <c r="Q46" i="16" l="1"/>
  <c r="E6" i="17"/>
  <c r="D33" i="17" s="1"/>
  <c r="H33" i="17" s="1"/>
  <c r="Q48" i="17" l="1"/>
  <c r="E6" i="18"/>
  <c r="D33" i="18" s="1"/>
  <c r="H33" i="18" s="1"/>
  <c r="Q48" i="18" l="1"/>
  <c r="E6" i="19"/>
  <c r="D33" i="19" s="1"/>
  <c r="H33" i="19" s="1"/>
  <c r="Q48" i="19" l="1"/>
  <c r="E6" i="20"/>
  <c r="D33" i="20" s="1"/>
  <c r="H33" i="20" s="1"/>
  <c r="Q48" i="20" l="1"/>
  <c r="E6" i="21"/>
  <c r="D33" i="21" s="1"/>
  <c r="H33" i="21" s="1"/>
  <c r="Q48" i="21" l="1"/>
  <c r="E6" i="22"/>
  <c r="D33" i="22" s="1"/>
  <c r="H33" i="22" s="1"/>
  <c r="Q48" i="22" s="1"/>
</calcChain>
</file>

<file path=xl/sharedStrings.xml><?xml version="1.0" encoding="utf-8"?>
<sst xmlns="http://schemas.openxmlformats.org/spreadsheetml/2006/main" count="1410" uniqueCount="216">
  <si>
    <t>창원 제4(천지의 여왕) 꼬미씨움 회계보고</t>
    <phoneticPr fontId="4" type="noConversion"/>
  </si>
  <si>
    <t>지   출</t>
    <phoneticPr fontId="4" type="noConversion"/>
  </si>
  <si>
    <t>항   목</t>
    <phoneticPr fontId="4" type="noConversion"/>
  </si>
  <si>
    <t>월 계</t>
    <phoneticPr fontId="4" type="noConversion"/>
  </si>
  <si>
    <t>누 계</t>
    <phoneticPr fontId="4" type="noConversion"/>
  </si>
  <si>
    <t>항  목</t>
    <phoneticPr fontId="4" type="noConversion"/>
  </si>
  <si>
    <t>금 액</t>
    <phoneticPr fontId="4" type="noConversion"/>
  </si>
  <si>
    <t>전월이월금(A)</t>
    <phoneticPr fontId="4" type="noConversion"/>
  </si>
  <si>
    <t>7월누계</t>
    <phoneticPr fontId="4" type="noConversion"/>
  </si>
  <si>
    <t>꾸
리
아
의
연
금</t>
    <phoneticPr fontId="4" type="noConversion"/>
  </si>
  <si>
    <t>중동</t>
    <phoneticPr fontId="4" type="noConversion"/>
  </si>
  <si>
    <t>진영</t>
    <phoneticPr fontId="4" type="noConversion"/>
  </si>
  <si>
    <t>수산</t>
    <phoneticPr fontId="4" type="noConversion"/>
  </si>
  <si>
    <t>용잠</t>
    <phoneticPr fontId="4" type="noConversion"/>
  </si>
  <si>
    <t>팔용</t>
    <phoneticPr fontId="4" type="noConversion"/>
  </si>
  <si>
    <t>생림</t>
    <phoneticPr fontId="4" type="noConversion"/>
  </si>
  <si>
    <t>소계(B)</t>
    <phoneticPr fontId="4" type="noConversion"/>
  </si>
  <si>
    <t>◈행사비</t>
  </si>
  <si>
    <t>직
속
쁘
레
시
디
움
의
연
금</t>
    <phoneticPr fontId="4" type="noConversion"/>
  </si>
  <si>
    <t>성스러운 횃불</t>
    <phoneticPr fontId="4" type="noConversion"/>
  </si>
  <si>
    <t>지극히 지혜로우신 동정녀</t>
    <phoneticPr fontId="4" type="noConversion"/>
  </si>
  <si>
    <t>탄복하올 어머니</t>
    <phoneticPr fontId="4" type="noConversion"/>
  </si>
  <si>
    <t>성실하신 동정녀</t>
    <phoneticPr fontId="4" type="noConversion"/>
  </si>
  <si>
    <t>순교자들의 모후</t>
    <phoneticPr fontId="4" type="noConversion"/>
  </si>
  <si>
    <t xml:space="preserve">                                            </t>
    <phoneticPr fontId="4" type="noConversion"/>
  </si>
  <si>
    <t>천상은총의 어머니</t>
    <phoneticPr fontId="4" type="noConversion"/>
  </si>
  <si>
    <t>신비로운 장미</t>
    <phoneticPr fontId="4" type="noConversion"/>
  </si>
  <si>
    <t>39사 지원금</t>
    <phoneticPr fontId="4" type="noConversion"/>
  </si>
  <si>
    <t>상지의 옥좌</t>
    <phoneticPr fontId="4" type="noConversion"/>
  </si>
  <si>
    <t>소년Pr지원금</t>
    <phoneticPr fontId="4" type="noConversion"/>
  </si>
  <si>
    <t>사도들의 모후</t>
    <phoneticPr fontId="4" type="noConversion"/>
  </si>
  <si>
    <t>슬기로우신 어머니</t>
    <phoneticPr fontId="4" type="noConversion"/>
  </si>
  <si>
    <t>정의의거울</t>
    <phoneticPr fontId="4" type="noConversion"/>
  </si>
  <si>
    <t>다윗의탑</t>
    <phoneticPr fontId="4" type="noConversion"/>
  </si>
  <si>
    <t>소 계 ('C)</t>
    <phoneticPr fontId="4" type="noConversion"/>
  </si>
  <si>
    <t>의연금합계(D)=(B+C)</t>
    <phoneticPr fontId="4" type="noConversion"/>
  </si>
  <si>
    <t>지출 합계(F)</t>
    <phoneticPr fontId="4" type="noConversion"/>
  </si>
  <si>
    <t>1-7까지수입누계</t>
    <phoneticPr fontId="4" type="noConversion"/>
  </si>
  <si>
    <t xml:space="preserve">      이월금포함수입누계(1월~8월)</t>
    <phoneticPr fontId="4" type="noConversion"/>
  </si>
  <si>
    <t>수입누계</t>
    <phoneticPr fontId="4" type="noConversion"/>
  </si>
  <si>
    <t>1-7까지지출누계</t>
    <phoneticPr fontId="4" type="noConversion"/>
  </si>
  <si>
    <t>수입합계(E)=(A+D)</t>
    <phoneticPr fontId="4" type="noConversion"/>
  </si>
  <si>
    <t>현 잔액(G)=(E-F)</t>
    <phoneticPr fontId="4" type="noConversion"/>
  </si>
  <si>
    <t>◈운영비</t>
    <phoneticPr fontId="3" type="noConversion"/>
  </si>
  <si>
    <t>제대준비</t>
    <phoneticPr fontId="3" type="noConversion"/>
  </si>
  <si>
    <t>◈교육비</t>
    <phoneticPr fontId="4" type="noConversion"/>
  </si>
  <si>
    <t>◈의연금</t>
    <phoneticPr fontId="4" type="noConversion"/>
  </si>
  <si>
    <t>(소년)신자들의도움</t>
    <phoneticPr fontId="3" type="noConversion"/>
  </si>
  <si>
    <t>전월</t>
    <phoneticPr fontId="4" type="noConversion"/>
  </si>
  <si>
    <t xml:space="preserve"> </t>
    <phoneticPr fontId="4" type="noConversion"/>
  </si>
  <si>
    <t>이자수익</t>
    <phoneticPr fontId="4" type="noConversion"/>
  </si>
  <si>
    <t xml:space="preserve"> </t>
    <phoneticPr fontId="4" type="noConversion"/>
  </si>
  <si>
    <t xml:space="preserve"> </t>
    <phoneticPr fontId="4" type="noConversion"/>
  </si>
  <si>
    <t>의연금</t>
    <phoneticPr fontId="4" type="noConversion"/>
  </si>
  <si>
    <t>(3월~22.02월)</t>
    <phoneticPr fontId="4" type="noConversion"/>
  </si>
  <si>
    <t>지출누계(3월~22.02월)</t>
    <phoneticPr fontId="4" type="noConversion"/>
  </si>
  <si>
    <t>활동계획발표회</t>
    <phoneticPr fontId="4" type="noConversion"/>
  </si>
  <si>
    <t>서식대</t>
    <phoneticPr fontId="3" type="noConversion"/>
  </si>
  <si>
    <t xml:space="preserve"> </t>
    <phoneticPr fontId="4" type="noConversion"/>
  </si>
  <si>
    <t>단장연수비</t>
    <phoneticPr fontId="4" type="noConversion"/>
  </si>
  <si>
    <t>수산순방비</t>
    <phoneticPr fontId="4" type="noConversion"/>
  </si>
  <si>
    <t>중동꾸리아순방</t>
    <phoneticPr fontId="4" type="noConversion"/>
  </si>
  <si>
    <t>(미사봉헌금)</t>
    <phoneticPr fontId="4" type="noConversion"/>
  </si>
  <si>
    <t>소모품구입</t>
    <phoneticPr fontId="4" type="noConversion"/>
  </si>
  <si>
    <t>현수막</t>
    <phoneticPr fontId="4" type="noConversion"/>
  </si>
  <si>
    <t>현잔액</t>
    <phoneticPr fontId="4" type="noConversion"/>
  </si>
  <si>
    <t xml:space="preserve"> </t>
    <phoneticPr fontId="4" type="noConversion"/>
  </si>
  <si>
    <t>침묵피정</t>
    <phoneticPr fontId="4" type="noConversion"/>
  </si>
  <si>
    <t>미입금</t>
    <phoneticPr fontId="4" type="noConversion"/>
  </si>
  <si>
    <t xml:space="preserve"> </t>
    <phoneticPr fontId="4" type="noConversion"/>
  </si>
  <si>
    <t>마산교구</t>
    <phoneticPr fontId="4" type="noConversion"/>
  </si>
  <si>
    <t>의여금</t>
    <phoneticPr fontId="4" type="noConversion"/>
  </si>
  <si>
    <t>성실하신동정녀</t>
    <phoneticPr fontId="4" type="noConversion"/>
  </si>
  <si>
    <t xml:space="preserve">침묵피정 </t>
    <phoneticPr fontId="4" type="noConversion"/>
  </si>
  <si>
    <t>지급할 꾸리아</t>
    <phoneticPr fontId="4" type="noConversion"/>
  </si>
  <si>
    <t>중동</t>
    <phoneticPr fontId="4" type="noConversion"/>
  </si>
  <si>
    <t>창원4꼬미</t>
    <phoneticPr fontId="4" type="noConversion"/>
  </si>
  <si>
    <t>실제통장잔액</t>
    <phoneticPr fontId="4" type="noConversion"/>
  </si>
  <si>
    <t>2022년01월 회계보고</t>
    <phoneticPr fontId="4" type="noConversion"/>
  </si>
  <si>
    <t>레지오마리애지</t>
    <phoneticPr fontId="4" type="noConversion"/>
  </si>
  <si>
    <t>2022년02월 회계보고</t>
    <phoneticPr fontId="4" type="noConversion"/>
  </si>
  <si>
    <t>꽃값</t>
    <phoneticPr fontId="4" type="noConversion"/>
  </si>
  <si>
    <t>아치에스행사(김밥)</t>
    <phoneticPr fontId="4" type="noConversion"/>
  </si>
  <si>
    <t>2022년03월 회계보고</t>
    <phoneticPr fontId="4" type="noConversion"/>
  </si>
  <si>
    <t>지출누계(3월~22.03월)</t>
    <phoneticPr fontId="4" type="noConversion"/>
  </si>
  <si>
    <t>용잠꾸리아</t>
    <phoneticPr fontId="4" type="noConversion"/>
  </si>
  <si>
    <t>교육비</t>
    <phoneticPr fontId="4" type="noConversion"/>
  </si>
  <si>
    <t>교육비받음</t>
    <phoneticPr fontId="4" type="noConversion"/>
  </si>
  <si>
    <t>2022년05월 회계보고</t>
    <phoneticPr fontId="4" type="noConversion"/>
  </si>
  <si>
    <t>2022년04월 회계보고</t>
    <phoneticPr fontId="4" type="noConversion"/>
  </si>
  <si>
    <t>릴레이미사및 확성기</t>
    <phoneticPr fontId="4" type="noConversion"/>
  </si>
  <si>
    <t>서식대</t>
    <phoneticPr fontId="4" type="noConversion"/>
  </si>
  <si>
    <t>레지오창단기구입</t>
    <phoneticPr fontId="4" type="noConversion"/>
  </si>
  <si>
    <t>잡이익(교육비반환)</t>
    <phoneticPr fontId="4" type="noConversion"/>
  </si>
  <si>
    <t>통장잔액</t>
    <phoneticPr fontId="4" type="noConversion"/>
  </si>
  <si>
    <t>받을돈</t>
    <phoneticPr fontId="4" type="noConversion"/>
  </si>
  <si>
    <t>팔용서식대</t>
    <phoneticPr fontId="4" type="noConversion"/>
  </si>
  <si>
    <t>중동교육</t>
    <phoneticPr fontId="4" type="noConversion"/>
  </si>
  <si>
    <t>나갈돈</t>
    <phoneticPr fontId="4" type="noConversion"/>
  </si>
  <si>
    <t>성모의밤꽃봉헌</t>
    <phoneticPr fontId="4" type="noConversion"/>
  </si>
  <si>
    <t>용잠교육비</t>
    <phoneticPr fontId="4" type="noConversion"/>
  </si>
  <si>
    <t>꽃값(미인출)</t>
    <phoneticPr fontId="4" type="noConversion"/>
  </si>
  <si>
    <t>단원의무교육강의비</t>
    <phoneticPr fontId="4" type="noConversion"/>
  </si>
  <si>
    <t>차이남</t>
    <phoneticPr fontId="4" type="noConversion"/>
  </si>
  <si>
    <t xml:space="preserve">중동꾸리아 교육비 </t>
    <phoneticPr fontId="4" type="noConversion"/>
  </si>
  <si>
    <t>2022년06월 회계보고</t>
    <phoneticPr fontId="4" type="noConversion"/>
  </si>
  <si>
    <t>장등</t>
    <phoneticPr fontId="4" type="noConversion"/>
  </si>
  <si>
    <t>예수금</t>
    <phoneticPr fontId="4" type="noConversion"/>
  </si>
  <si>
    <t>공소책대금</t>
    <phoneticPr fontId="4" type="noConversion"/>
  </si>
  <si>
    <t>수첩36개*1500</t>
    <phoneticPr fontId="4" type="noConversion"/>
  </si>
  <si>
    <t>회의록6개</t>
    <phoneticPr fontId="4" type="noConversion"/>
  </si>
  <si>
    <t>계획서6</t>
    <phoneticPr fontId="4" type="noConversion"/>
  </si>
  <si>
    <t>피정교육비</t>
    <phoneticPr fontId="4" type="noConversion"/>
  </si>
  <si>
    <t>파티마2000차주회 축하금</t>
    <phoneticPr fontId="4" type="noConversion"/>
  </si>
  <si>
    <t>Pr단장교육</t>
    <phoneticPr fontId="4" type="noConversion"/>
  </si>
  <si>
    <t>꼬미간담회</t>
    <phoneticPr fontId="4" type="noConversion"/>
  </si>
  <si>
    <t>예금이자</t>
    <phoneticPr fontId="4" type="noConversion"/>
  </si>
  <si>
    <t>공소순례책자</t>
    <phoneticPr fontId="4" type="noConversion"/>
  </si>
  <si>
    <t>2022년07월 회계보고</t>
    <phoneticPr fontId="4" type="noConversion"/>
  </si>
  <si>
    <t>(3월~23.02월)</t>
    <phoneticPr fontId="4" type="noConversion"/>
  </si>
  <si>
    <t>지출누계(3월~23.02월)</t>
    <phoneticPr fontId="4" type="noConversion"/>
  </si>
  <si>
    <t>의연금</t>
    <phoneticPr fontId="4" type="noConversion"/>
  </si>
  <si>
    <t>교육비</t>
    <phoneticPr fontId="4" type="noConversion"/>
  </si>
  <si>
    <t>서식대</t>
    <phoneticPr fontId="4" type="noConversion"/>
  </si>
  <si>
    <t>160-890109-78505</t>
    <phoneticPr fontId="4" type="noConversion"/>
  </si>
  <si>
    <t>160-910021-37305</t>
    <phoneticPr fontId="4" type="noConversion"/>
  </si>
  <si>
    <t>160-890028-54504</t>
    <phoneticPr fontId="4" type="noConversion"/>
  </si>
  <si>
    <t>떡집</t>
    <phoneticPr fontId="4" type="noConversion"/>
  </si>
  <si>
    <t>352-1300871133</t>
    <phoneticPr fontId="4" type="noConversion"/>
  </si>
  <si>
    <t>농협</t>
    <phoneticPr fontId="4" type="noConversion"/>
  </si>
  <si>
    <t>하나은행</t>
  </si>
  <si>
    <t>하나은행</t>
    <phoneticPr fontId="4" type="noConversion"/>
  </si>
  <si>
    <t>중동</t>
    <phoneticPr fontId="4" type="noConversion"/>
  </si>
  <si>
    <t>교육비</t>
    <phoneticPr fontId="4" type="noConversion"/>
  </si>
  <si>
    <t>책값</t>
    <phoneticPr fontId="4" type="noConversion"/>
  </si>
  <si>
    <t>서식</t>
    <phoneticPr fontId="4" type="noConversion"/>
  </si>
  <si>
    <t>팔용</t>
    <phoneticPr fontId="4" type="noConversion"/>
  </si>
  <si>
    <t>이권자</t>
    <phoneticPr fontId="4" type="noConversion"/>
  </si>
  <si>
    <t>비고</t>
    <phoneticPr fontId="4" type="noConversion"/>
  </si>
  <si>
    <t>용잠</t>
    <phoneticPr fontId="4" type="noConversion"/>
  </si>
  <si>
    <t xml:space="preserve"> </t>
    <phoneticPr fontId="4" type="noConversion"/>
  </si>
  <si>
    <t>레지오수첩</t>
    <phoneticPr fontId="4" type="noConversion"/>
  </si>
  <si>
    <t>박선자</t>
    <phoneticPr fontId="4" type="noConversion"/>
  </si>
  <si>
    <t>생림</t>
    <phoneticPr fontId="4" type="noConversion"/>
  </si>
  <si>
    <t>진영</t>
    <phoneticPr fontId="4" type="noConversion"/>
  </si>
  <si>
    <t>장등</t>
    <phoneticPr fontId="4" type="noConversion"/>
  </si>
  <si>
    <t>잡이익(레지오수첩)</t>
    <phoneticPr fontId="4" type="noConversion"/>
  </si>
  <si>
    <t>기록표.4000 출석비3000</t>
    <phoneticPr fontId="4" type="noConversion"/>
  </si>
  <si>
    <t>축하금및 유류대</t>
    <phoneticPr fontId="4" type="noConversion"/>
  </si>
  <si>
    <t>계획서.20권 70000</t>
    <phoneticPr fontId="4" type="noConversion"/>
  </si>
  <si>
    <t>뗏세라</t>
    <phoneticPr fontId="4" type="noConversion"/>
  </si>
  <si>
    <t>30개</t>
    <phoneticPr fontId="4" type="noConversion"/>
  </si>
  <si>
    <t>의연금</t>
    <phoneticPr fontId="4" type="noConversion"/>
  </si>
  <si>
    <t>교육비의연금대체금액</t>
    <phoneticPr fontId="4" type="noConversion"/>
  </si>
  <si>
    <t>2022년08월 회계보고</t>
    <phoneticPr fontId="4" type="noConversion"/>
  </si>
  <si>
    <t>생림 이번달 의연금 납부 않하기로 함</t>
    <phoneticPr fontId="4" type="noConversion"/>
  </si>
  <si>
    <t xml:space="preserve"> </t>
    <phoneticPr fontId="4" type="noConversion"/>
  </si>
  <si>
    <t>말씀피정</t>
    <phoneticPr fontId="4" type="noConversion"/>
  </si>
  <si>
    <t>8.23입금</t>
    <phoneticPr fontId="4" type="noConversion"/>
  </si>
  <si>
    <t>중동말씀피정</t>
    <phoneticPr fontId="4" type="noConversion"/>
  </si>
  <si>
    <t xml:space="preserve"> </t>
    <phoneticPr fontId="4" type="noConversion"/>
  </si>
  <si>
    <t>미입금</t>
    <phoneticPr fontId="4" type="noConversion"/>
  </si>
  <si>
    <t>2022년09월 회계보고</t>
    <phoneticPr fontId="4" type="noConversion"/>
  </si>
  <si>
    <t>9월8일입금</t>
    <phoneticPr fontId="4" type="noConversion"/>
  </si>
  <si>
    <t>단원의무교육</t>
    <phoneticPr fontId="4" type="noConversion"/>
  </si>
  <si>
    <t>2022년10월 회계보고</t>
    <phoneticPr fontId="4" type="noConversion"/>
  </si>
  <si>
    <t>2022년11월 회계보고</t>
    <phoneticPr fontId="4" type="noConversion"/>
  </si>
  <si>
    <t>연총정산서</t>
    <phoneticPr fontId="4" type="noConversion"/>
  </si>
  <si>
    <t>버스대여비</t>
    <phoneticPr fontId="4" type="noConversion"/>
  </si>
  <si>
    <t>기사님봉사료</t>
    <phoneticPr fontId="4" type="noConversion"/>
  </si>
  <si>
    <t>50,000*2명</t>
    <phoneticPr fontId="4" type="noConversion"/>
  </si>
  <si>
    <t>800,000*2대</t>
    <phoneticPr fontId="4" type="noConversion"/>
  </si>
  <si>
    <t>여행보험료</t>
    <phoneticPr fontId="4" type="noConversion"/>
  </si>
  <si>
    <t>김밥</t>
    <phoneticPr fontId="4" type="noConversion"/>
  </si>
  <si>
    <t>밀감및과자</t>
    <phoneticPr fontId="4" type="noConversion"/>
  </si>
  <si>
    <t>물</t>
    <phoneticPr fontId="4" type="noConversion"/>
  </si>
  <si>
    <t>쓰레기봉투및비닐팩</t>
    <phoneticPr fontId="4" type="noConversion"/>
  </si>
  <si>
    <t>답사유류대</t>
    <phoneticPr fontId="4" type="noConversion"/>
  </si>
  <si>
    <t>답사식대</t>
    <phoneticPr fontId="4" type="noConversion"/>
  </si>
  <si>
    <t>답사통행료</t>
    <phoneticPr fontId="4" type="noConversion"/>
  </si>
  <si>
    <t>점심식대</t>
    <phoneticPr fontId="4" type="noConversion"/>
  </si>
  <si>
    <t>지출내역</t>
    <phoneticPr fontId="4" type="noConversion"/>
  </si>
  <si>
    <t>수입내액</t>
    <phoneticPr fontId="4" type="noConversion"/>
  </si>
  <si>
    <t>지출합계</t>
    <phoneticPr fontId="4" type="noConversion"/>
  </si>
  <si>
    <t>빨강카</t>
    <phoneticPr fontId="4" type="noConversion"/>
  </si>
  <si>
    <t>회비</t>
    <phoneticPr fontId="4" type="noConversion"/>
  </si>
  <si>
    <t>금액</t>
    <phoneticPr fontId="4" type="noConversion"/>
  </si>
  <si>
    <t>내역</t>
    <phoneticPr fontId="4" type="noConversion"/>
  </si>
  <si>
    <t>잡이익(회비및빨강카)</t>
    <phoneticPr fontId="4" type="noConversion"/>
  </si>
  <si>
    <t>연총경비</t>
    <phoneticPr fontId="4" type="noConversion"/>
  </si>
  <si>
    <t xml:space="preserve">빨강카 </t>
    <phoneticPr fontId="4" type="noConversion"/>
  </si>
  <si>
    <t>천상6명</t>
    <phoneticPr fontId="4" type="noConversion"/>
  </si>
  <si>
    <t>순교9명</t>
    <phoneticPr fontId="4" type="noConversion"/>
  </si>
  <si>
    <t>성실6명</t>
    <phoneticPr fontId="4" type="noConversion"/>
  </si>
  <si>
    <t>사도3명</t>
    <phoneticPr fontId="4" type="noConversion"/>
  </si>
  <si>
    <t>상지7명</t>
    <phoneticPr fontId="4" type="noConversion"/>
  </si>
  <si>
    <t>지극6명</t>
    <phoneticPr fontId="4" type="noConversion"/>
  </si>
  <si>
    <t>횃불4명</t>
    <phoneticPr fontId="4" type="noConversion"/>
  </si>
  <si>
    <t>다윗5명</t>
    <phoneticPr fontId="4" type="noConversion"/>
  </si>
  <si>
    <t>신비7명</t>
    <phoneticPr fontId="4" type="noConversion"/>
  </si>
  <si>
    <t>레지아활동계획참가비</t>
    <phoneticPr fontId="4" type="noConversion"/>
  </si>
  <si>
    <t>하정숙으로입금</t>
    <phoneticPr fontId="4" type="noConversion"/>
  </si>
  <si>
    <t>이권자로입금</t>
    <phoneticPr fontId="4" type="noConversion"/>
  </si>
  <si>
    <t>선물대</t>
    <phoneticPr fontId="4" type="noConversion"/>
  </si>
  <si>
    <t>활동발표회</t>
    <phoneticPr fontId="4" type="noConversion"/>
  </si>
  <si>
    <t>떡값</t>
    <phoneticPr fontId="4" type="noConversion"/>
  </si>
  <si>
    <t>밀감</t>
    <phoneticPr fontId="4" type="noConversion"/>
  </si>
  <si>
    <t>간식대</t>
    <phoneticPr fontId="4" type="noConversion"/>
  </si>
  <si>
    <t>2022년12월 회계보고</t>
    <phoneticPr fontId="4" type="noConversion"/>
  </si>
  <si>
    <t>수첩택태비</t>
    <phoneticPr fontId="4" type="noConversion"/>
  </si>
  <si>
    <t>2023년01월 회계보고</t>
    <phoneticPr fontId="4" type="noConversion"/>
  </si>
  <si>
    <t>수첩값</t>
    <phoneticPr fontId="4" type="noConversion"/>
  </si>
  <si>
    <t>직속</t>
    <phoneticPr fontId="4" type="noConversion"/>
  </si>
  <si>
    <t>6천원서식대포함</t>
    <phoneticPr fontId="4" type="noConversion"/>
  </si>
  <si>
    <t>2023년02월 회계보고</t>
    <phoneticPr fontId="4" type="noConversion"/>
  </si>
  <si>
    <t>미사봉헌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</si>
</sst>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새굴림"/>
      <family val="1"/>
      <charset val="129"/>
    </font>
    <font>
      <b/>
      <sz val="12"/>
      <name val="새굴림"/>
      <family val="1"/>
      <charset val="129"/>
    </font>
    <font>
      <b/>
      <sz val="11"/>
      <name val="새굴림"/>
      <family val="1"/>
      <charset val="129"/>
    </font>
    <font>
      <b/>
      <sz val="11"/>
      <color indexed="12"/>
      <name val="새굴림"/>
      <family val="1"/>
      <charset val="129"/>
    </font>
    <font>
      <b/>
      <sz val="11"/>
      <color indexed="10"/>
      <name val="새굴림"/>
      <family val="1"/>
      <charset val="129"/>
    </font>
    <font>
      <sz val="10"/>
      <name val="새굴림"/>
      <family val="1"/>
      <charset val="129"/>
    </font>
    <font>
      <b/>
      <sz val="11"/>
      <name val="돋움"/>
      <family val="3"/>
      <charset val="129"/>
    </font>
    <font>
      <sz val="8"/>
      <name val="새굴림"/>
      <family val="1"/>
      <charset val="129"/>
    </font>
    <font>
      <b/>
      <sz val="10"/>
      <name val="새굴림"/>
      <family val="1"/>
      <charset val="129"/>
    </font>
    <font>
      <sz val="12"/>
      <color indexed="10"/>
      <name val="새굴림"/>
      <family val="1"/>
      <charset val="129"/>
    </font>
    <font>
      <sz val="11"/>
      <color indexed="10"/>
      <name val="새굴림"/>
      <family val="1"/>
      <charset val="129"/>
    </font>
    <font>
      <sz val="9"/>
      <name val="새굴림"/>
      <family val="1"/>
      <charset val="129"/>
    </font>
    <font>
      <sz val="22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41" fontId="5" fillId="0" borderId="0" xfId="1" applyFont="1">
      <alignment vertical="center"/>
    </xf>
    <xf numFmtId="41" fontId="6" fillId="0" borderId="0" xfId="1" applyFont="1">
      <alignment vertical="center"/>
    </xf>
    <xf numFmtId="41" fontId="5" fillId="0" borderId="2" xfId="1" applyFont="1" applyBorder="1">
      <alignment vertical="center"/>
    </xf>
    <xf numFmtId="41" fontId="7" fillId="0" borderId="3" xfId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5" xfId="1" applyFont="1" applyBorder="1">
      <alignment vertical="center"/>
    </xf>
    <xf numFmtId="41" fontId="5" fillId="0" borderId="6" xfId="1" applyFont="1" applyBorder="1">
      <alignment vertical="center"/>
    </xf>
    <xf numFmtId="41" fontId="8" fillId="0" borderId="0" xfId="1" applyFont="1" applyAlignment="1">
      <alignment horizontal="right" vertical="center"/>
    </xf>
    <xf numFmtId="41" fontId="5" fillId="0" borderId="7" xfId="1" applyFont="1" applyBorder="1">
      <alignment vertical="center"/>
    </xf>
    <xf numFmtId="41" fontId="5" fillId="0" borderId="8" xfId="1" applyFont="1" applyBorder="1">
      <alignment vertical="center"/>
    </xf>
    <xf numFmtId="41" fontId="9" fillId="2" borderId="8" xfId="1" applyFont="1" applyFill="1" applyBorder="1">
      <alignment vertical="center"/>
    </xf>
    <xf numFmtId="41" fontId="5" fillId="0" borderId="6" xfId="1" applyFont="1" applyBorder="1" applyAlignment="1">
      <alignment vertical="center"/>
    </xf>
    <xf numFmtId="41" fontId="10" fillId="0" borderId="4" xfId="1" applyFont="1" applyBorder="1">
      <alignment vertical="center"/>
    </xf>
    <xf numFmtId="41" fontId="5" fillId="0" borderId="9" xfId="1" applyFont="1" applyBorder="1">
      <alignment vertical="center"/>
    </xf>
    <xf numFmtId="41" fontId="7" fillId="0" borderId="10" xfId="1" applyFont="1" applyBorder="1">
      <alignment vertical="center"/>
    </xf>
    <xf numFmtId="41" fontId="7" fillId="3" borderId="10" xfId="1" applyFont="1" applyFill="1" applyBorder="1">
      <alignment vertical="center"/>
    </xf>
    <xf numFmtId="41" fontId="7" fillId="3" borderId="11" xfId="1" applyFont="1" applyFill="1" applyBorder="1">
      <alignment vertical="center"/>
    </xf>
    <xf numFmtId="41" fontId="7" fillId="2" borderId="0" xfId="1" applyFont="1" applyFill="1">
      <alignment vertical="center"/>
    </xf>
    <xf numFmtId="41" fontId="5" fillId="0" borderId="12" xfId="1" applyFont="1" applyBorder="1" applyAlignment="1">
      <alignment vertical="center" wrapText="1"/>
    </xf>
    <xf numFmtId="41" fontId="5" fillId="0" borderId="12" xfId="1" applyFont="1" applyBorder="1">
      <alignment vertical="center"/>
    </xf>
    <xf numFmtId="41" fontId="5" fillId="0" borderId="13" xfId="1" applyFont="1" applyBorder="1">
      <alignment vertical="center"/>
    </xf>
    <xf numFmtId="41" fontId="5" fillId="0" borderId="6" xfId="1" applyFont="1" applyBorder="1" applyAlignment="1">
      <alignment horizontal="center" vertical="center"/>
    </xf>
    <xf numFmtId="41" fontId="9" fillId="2" borderId="13" xfId="1" applyFont="1" applyFill="1" applyBorder="1">
      <alignment vertical="center"/>
    </xf>
    <xf numFmtId="41" fontId="12" fillId="0" borderId="7" xfId="1" applyFont="1" applyBorder="1" applyAlignment="1">
      <alignment horizontal="center" vertical="center" wrapText="1"/>
    </xf>
    <xf numFmtId="41" fontId="5" fillId="0" borderId="7" xfId="1" applyFont="1" applyBorder="1" applyAlignment="1">
      <alignment vertical="center" wrapText="1"/>
    </xf>
    <xf numFmtId="41" fontId="10" fillId="0" borderId="4" xfId="1" applyFont="1" applyBorder="1" applyAlignment="1">
      <alignment vertical="center" wrapText="1"/>
    </xf>
    <xf numFmtId="41" fontId="5" fillId="0" borderId="14" xfId="1" applyFont="1" applyBorder="1">
      <alignment vertical="center"/>
    </xf>
    <xf numFmtId="41" fontId="5" fillId="0" borderId="0" xfId="1" applyFont="1" applyBorder="1" applyAlignment="1">
      <alignment vertical="center"/>
    </xf>
    <xf numFmtId="41" fontId="10" fillId="0" borderId="7" xfId="1" applyFont="1" applyBorder="1" applyAlignment="1">
      <alignment vertical="center" wrapText="1"/>
    </xf>
    <xf numFmtId="41" fontId="5" fillId="0" borderId="0" xfId="1" applyFont="1" applyBorder="1">
      <alignment vertical="center"/>
    </xf>
    <xf numFmtId="41" fontId="5" fillId="0" borderId="9" xfId="1" applyFont="1" applyBorder="1" applyAlignment="1">
      <alignment vertical="center"/>
    </xf>
    <xf numFmtId="41" fontId="5" fillId="0" borderId="15" xfId="1" applyFont="1" applyBorder="1" applyAlignment="1">
      <alignment vertical="center"/>
    </xf>
    <xf numFmtId="41" fontId="5" fillId="0" borderId="5" xfId="1" applyFont="1" applyBorder="1" applyAlignment="1">
      <alignment vertical="center"/>
    </xf>
    <xf numFmtId="41" fontId="9" fillId="2" borderId="16" xfId="1" applyFont="1" applyFill="1" applyBorder="1">
      <alignment vertical="center"/>
    </xf>
    <xf numFmtId="41" fontId="9" fillId="2" borderId="7" xfId="1" applyFont="1" applyFill="1" applyBorder="1">
      <alignment vertical="center"/>
    </xf>
    <xf numFmtId="41" fontId="7" fillId="0" borderId="15" xfId="1" applyFont="1" applyBorder="1">
      <alignment vertical="center"/>
    </xf>
    <xf numFmtId="41" fontId="7" fillId="3" borderId="5" xfId="1" applyFont="1" applyFill="1" applyBorder="1">
      <alignment vertical="center"/>
    </xf>
    <xf numFmtId="41" fontId="7" fillId="3" borderId="6" xfId="1" applyFont="1" applyFill="1" applyBorder="1">
      <alignment vertical="center"/>
    </xf>
    <xf numFmtId="41" fontId="5" fillId="0" borderId="17" xfId="1" applyFont="1" applyBorder="1">
      <alignment vertical="center"/>
    </xf>
    <xf numFmtId="41" fontId="5" fillId="0" borderId="18" xfId="1" applyFont="1" applyBorder="1">
      <alignment vertical="center"/>
    </xf>
    <xf numFmtId="41" fontId="7" fillId="3" borderId="19" xfId="1" applyFont="1" applyFill="1" applyBorder="1">
      <alignment vertical="center"/>
    </xf>
    <xf numFmtId="41" fontId="7" fillId="3" borderId="20" xfId="1" applyFont="1" applyFill="1" applyBorder="1">
      <alignment vertical="center"/>
    </xf>
    <xf numFmtId="41" fontId="8" fillId="0" borderId="0" xfId="1" applyFont="1">
      <alignment vertical="center"/>
    </xf>
    <xf numFmtId="41" fontId="13" fillId="0" borderId="0" xfId="1" applyFont="1">
      <alignment vertical="center"/>
    </xf>
    <xf numFmtId="41" fontId="7" fillId="0" borderId="21" xfId="1" applyFont="1" applyBorder="1" applyAlignment="1">
      <alignment vertical="center"/>
    </xf>
    <xf numFmtId="41" fontId="7" fillId="0" borderId="22" xfId="1" applyFont="1" applyBorder="1" applyAlignment="1">
      <alignment vertical="center"/>
    </xf>
    <xf numFmtId="41" fontId="7" fillId="0" borderId="8" xfId="1" applyFont="1" applyBorder="1" applyAlignment="1">
      <alignment horizontal="center" vertical="center"/>
    </xf>
    <xf numFmtId="41" fontId="13" fillId="4" borderId="8" xfId="1" applyFont="1" applyFill="1" applyBorder="1" applyAlignment="1">
      <alignment horizontal="center" vertical="center"/>
    </xf>
    <xf numFmtId="41" fontId="8" fillId="0" borderId="0" xfId="1" applyFont="1" applyFill="1">
      <alignment vertical="center"/>
    </xf>
    <xf numFmtId="41" fontId="13" fillId="0" borderId="0" xfId="1" applyFont="1" applyFill="1">
      <alignment vertical="center"/>
    </xf>
    <xf numFmtId="41" fontId="7" fillId="3" borderId="23" xfId="1" applyFont="1" applyFill="1" applyBorder="1">
      <alignment vertical="center"/>
    </xf>
    <xf numFmtId="41" fontId="14" fillId="0" borderId="0" xfId="1" applyFont="1" applyFill="1">
      <alignment vertical="center"/>
    </xf>
    <xf numFmtId="41" fontId="15" fillId="0" borderId="0" xfId="1" applyFont="1">
      <alignment vertical="center"/>
    </xf>
    <xf numFmtId="41" fontId="9" fillId="2" borderId="0" xfId="1" applyFont="1" applyFill="1" applyBorder="1">
      <alignment vertical="center"/>
    </xf>
    <xf numFmtId="41" fontId="10" fillId="0" borderId="9" xfId="1" applyFont="1" applyBorder="1" applyAlignment="1">
      <alignment vertical="center" wrapText="1"/>
    </xf>
    <xf numFmtId="41" fontId="7" fillId="0" borderId="0" xfId="1" applyFont="1">
      <alignment vertical="center"/>
    </xf>
    <xf numFmtId="41" fontId="7" fillId="0" borderId="4" xfId="1" applyFont="1" applyBorder="1">
      <alignment vertical="center"/>
    </xf>
    <xf numFmtId="41" fontId="10" fillId="0" borderId="4" xfId="1" applyFont="1" applyBorder="1" applyAlignment="1">
      <alignment horizontal="left" vertical="center" wrapText="1"/>
    </xf>
    <xf numFmtId="41" fontId="7" fillId="0" borderId="7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5" borderId="7" xfId="1" applyFont="1" applyFill="1" applyBorder="1">
      <alignment vertical="center"/>
    </xf>
    <xf numFmtId="41" fontId="13" fillId="5" borderId="7" xfId="1" applyFont="1" applyFill="1" applyBorder="1" applyAlignment="1">
      <alignment horizontal="center" vertical="center" wrapText="1"/>
    </xf>
    <xf numFmtId="41" fontId="7" fillId="0" borderId="44" xfId="1" applyFont="1" applyBorder="1" applyAlignment="1">
      <alignment horizontal="center" vertical="center"/>
    </xf>
    <xf numFmtId="9" fontId="5" fillId="0" borderId="0" xfId="1" applyNumberFormat="1" applyFont="1">
      <alignment vertical="center"/>
    </xf>
    <xf numFmtId="41" fontId="5" fillId="0" borderId="0" xfId="1" applyFont="1" applyAlignment="1">
      <alignment horizontal="right"/>
    </xf>
    <xf numFmtId="41" fontId="16" fillId="0" borderId="4" xfId="1" applyFont="1" applyBorder="1" applyAlignment="1">
      <alignment horizontal="left" vertical="center"/>
    </xf>
    <xf numFmtId="41" fontId="10" fillId="0" borderId="6" xfId="1" applyFont="1" applyBorder="1">
      <alignment vertical="center"/>
    </xf>
    <xf numFmtId="41" fontId="7" fillId="0" borderId="39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0" xfId="1" applyFont="1" applyAlignment="1">
      <alignment vertical="center"/>
    </xf>
    <xf numFmtId="41" fontId="5" fillId="6" borderId="0" xfId="1" applyFont="1" applyFill="1">
      <alignment vertical="center"/>
    </xf>
    <xf numFmtId="176" fontId="5" fillId="0" borderId="0" xfId="1" applyNumberFormat="1" applyFont="1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41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6" borderId="7" xfId="1" applyFont="1" applyFill="1" applyBorder="1">
      <alignment vertical="center"/>
    </xf>
    <xf numFmtId="41" fontId="5" fillId="7" borderId="7" xfId="1" applyFont="1" applyFill="1" applyBorder="1">
      <alignment vertical="center"/>
    </xf>
    <xf numFmtId="41" fontId="7" fillId="0" borderId="27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3" borderId="29" xfId="1" applyFont="1" applyFill="1" applyBorder="1" applyAlignment="1">
      <alignment horizontal="center" vertical="center"/>
    </xf>
    <xf numFmtId="41" fontId="7" fillId="3" borderId="30" xfId="1" applyFont="1" applyFill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32" xfId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26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34" xfId="1" applyFont="1" applyBorder="1" applyAlignment="1">
      <alignment horizontal="center" vertical="center" wrapText="1"/>
    </xf>
    <xf numFmtId="41" fontId="7" fillId="0" borderId="35" xfId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1" fontId="7" fillId="0" borderId="38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40" xfId="1" applyFont="1" applyBorder="1" applyAlignment="1">
      <alignment horizontal="center" vertical="center"/>
    </xf>
    <xf numFmtId="41" fontId="7" fillId="0" borderId="41" xfId="1" applyFont="1" applyBorder="1" applyAlignment="1">
      <alignment horizontal="center" vertical="center"/>
    </xf>
    <xf numFmtId="41" fontId="7" fillId="0" borderId="42" xfId="1" applyFont="1" applyBorder="1" applyAlignment="1">
      <alignment horizontal="center" vertical="center"/>
    </xf>
    <xf numFmtId="41" fontId="7" fillId="0" borderId="4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opLeftCell="A29" zoomScale="90" zoomScaleNormal="85" workbookViewId="0">
      <selection activeCell="H56" sqref="H56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1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78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v>2900171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94"/>
      <c r="B8" s="9" t="s">
        <v>11</v>
      </c>
      <c r="C8" s="10">
        <v>980000</v>
      </c>
      <c r="D8" s="9">
        <v>140000</v>
      </c>
      <c r="E8" s="10">
        <f t="shared" ref="E8:E11" si="0">C8+D8</f>
        <v>1120000</v>
      </c>
      <c r="F8" s="57" t="s">
        <v>45</v>
      </c>
      <c r="G8" s="6"/>
      <c r="H8" s="12">
        <f>SUM(G9:G12)</f>
        <v>80000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94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80000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15">
      <c r="A10" s="94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15">
      <c r="A11" s="94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2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2">
      <c r="A13" s="95"/>
      <c r="B13" s="15" t="s">
        <v>16</v>
      </c>
      <c r="C13" s="15">
        <f>SUM(C7:C12)</f>
        <v>1460000</v>
      </c>
      <c r="D13" s="16">
        <f>SUM(D7:D12)</f>
        <v>140000</v>
      </c>
      <c r="E13" s="17">
        <f>SUM(E7:E12)</f>
        <v>1600000</v>
      </c>
      <c r="F13" s="57" t="s">
        <v>17</v>
      </c>
      <c r="G13" s="6"/>
      <c r="H13" s="7">
        <f>SUM(G14:G17)</f>
        <v>70000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15">
      <c r="A14" s="96" t="s">
        <v>18</v>
      </c>
      <c r="B14" s="19" t="s">
        <v>19</v>
      </c>
      <c r="C14" s="20">
        <v>245000</v>
      </c>
      <c r="D14" s="20"/>
      <c r="E14" s="20">
        <f>C14+D14</f>
        <v>245000</v>
      </c>
      <c r="F14" s="58" t="s">
        <v>60</v>
      </c>
      <c r="G14" s="6">
        <v>20000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15">
      <c r="A15" s="97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50000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15">
      <c r="A16" s="97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15">
      <c r="A17" s="97"/>
      <c r="B17" s="25" t="s">
        <v>22</v>
      </c>
      <c r="C17" s="9">
        <v>376000</v>
      </c>
      <c r="D17" s="9">
        <v>89000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875000</v>
      </c>
      <c r="N17" s="53"/>
    </row>
    <row r="18" spans="1:14" ht="24" customHeight="1" x14ac:dyDescent="0.15">
      <c r="A18" s="97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192900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15">
      <c r="A19" s="97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15">
      <c r="A20" s="97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15">
      <c r="A21" s="97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75000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15">
      <c r="A22" s="97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17900</v>
      </c>
      <c r="H22" s="67" t="s">
        <v>51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15">
      <c r="A23" s="97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100000</v>
      </c>
      <c r="H23" s="7" t="s">
        <v>52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15">
      <c r="A24" s="97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15">
      <c r="A25" s="97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1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15">
      <c r="A27" s="97"/>
      <c r="B27" s="55" t="s">
        <v>50</v>
      </c>
      <c r="C27" s="55">
        <v>0</v>
      </c>
      <c r="D27" s="14" t="s">
        <v>58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1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2">
      <c r="A29" s="98"/>
      <c r="B29" s="36" t="s">
        <v>34</v>
      </c>
      <c r="C29" s="57">
        <f>SUM(C14:C28)</f>
        <v>4438000</v>
      </c>
      <c r="D29" s="37">
        <f>SUM(D14:D28)</f>
        <v>89000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15">
      <c r="A30" s="99" t="s">
        <v>35</v>
      </c>
      <c r="B30" s="100"/>
      <c r="C30" s="68"/>
      <c r="D30" s="41">
        <f>D13+D29</f>
        <v>229000</v>
      </c>
      <c r="E30" s="42">
        <f>E29+E13</f>
        <v>6127000</v>
      </c>
      <c r="F30" s="101" t="s">
        <v>36</v>
      </c>
      <c r="G30" s="102"/>
      <c r="H30" s="42">
        <f>SUM(H6:H29)</f>
        <v>342900</v>
      </c>
      <c r="I30" s="43">
        <v>7089400</v>
      </c>
      <c r="J30" s="44" t="s">
        <v>37</v>
      </c>
    </row>
    <row r="31" spans="1:14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6127000</v>
      </c>
      <c r="F31" s="103" t="s">
        <v>55</v>
      </c>
      <c r="G31" s="104"/>
      <c r="H31" s="48">
        <v>5405500</v>
      </c>
      <c r="I31" s="49">
        <v>6555365</v>
      </c>
      <c r="J31" s="50" t="s">
        <v>40</v>
      </c>
    </row>
    <row r="32" spans="1:14" ht="23.25" customHeight="1" thickTop="1" thickBot="1" x14ac:dyDescent="0.2">
      <c r="A32" s="81" t="s">
        <v>41</v>
      </c>
      <c r="B32" s="82"/>
      <c r="C32" s="63"/>
      <c r="D32" s="83">
        <f>D30+E6</f>
        <v>3129171</v>
      </c>
      <c r="E32" s="84"/>
      <c r="F32" s="85" t="s">
        <v>42</v>
      </c>
      <c r="G32" s="86"/>
      <c r="H32" s="51">
        <f>D32-H30</f>
        <v>2786271</v>
      </c>
      <c r="I32" s="52"/>
      <c r="J32" s="52"/>
    </row>
    <row r="50" spans="1:9" x14ac:dyDescent="0.15">
      <c r="E50" s="1" t="s">
        <v>65</v>
      </c>
      <c r="F50" s="65"/>
      <c r="G50" s="1" t="s">
        <v>66</v>
      </c>
      <c r="H50" s="1">
        <f>I18</f>
        <v>434000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69</v>
      </c>
      <c r="H52" s="1">
        <v>200000</v>
      </c>
      <c r="I52" s="1" t="s">
        <v>70</v>
      </c>
    </row>
    <row r="53" spans="1:9" x14ac:dyDescent="0.15">
      <c r="E53" s="1" t="s">
        <v>71</v>
      </c>
      <c r="F53" s="1" t="s">
        <v>68</v>
      </c>
      <c r="H53" s="1">
        <v>89000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75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2617271</v>
      </c>
    </row>
    <row r="57" spans="1:9" x14ac:dyDescent="0.15">
      <c r="G57" s="1" t="s">
        <v>69</v>
      </c>
      <c r="H57" s="1">
        <f>H32-H56</f>
        <v>169000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EEAC-9B5E-4F2C-A4A7-6BFC75D5955D}">
  <dimension ref="A1:U69"/>
  <sheetViews>
    <sheetView topLeftCell="A15" zoomScale="90" zoomScaleNormal="85" workbookViewId="0">
      <selection activeCell="P22" sqref="P22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165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'2022-9월 (9)'!H33</f>
        <v>3164313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94"/>
      <c r="B8" s="9" t="s">
        <v>11</v>
      </c>
      <c r="C8" s="10">
        <v>590000</v>
      </c>
      <c r="D8" s="9">
        <v>140000</v>
      </c>
      <c r="E8" s="10">
        <f t="shared" ref="E8:E14" si="0">C8+D8</f>
        <v>730000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94"/>
      <c r="B9" s="9" t="s">
        <v>106</v>
      </c>
      <c r="C9" s="10">
        <v>210000</v>
      </c>
      <c r="D9" s="9">
        <v>70000</v>
      </c>
      <c r="E9" s="10">
        <f t="shared" si="0"/>
        <v>280000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1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94"/>
      <c r="B11" s="9" t="s">
        <v>13</v>
      </c>
      <c r="C11" s="10">
        <v>900000</v>
      </c>
      <c r="D11" s="9"/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15">
      <c r="A12" s="94"/>
      <c r="B12" s="14" t="s">
        <v>14</v>
      </c>
      <c r="C12" s="10">
        <v>200000</v>
      </c>
      <c r="D12" s="14">
        <v>50000</v>
      </c>
      <c r="E12" s="10">
        <f t="shared" si="0"/>
        <v>250000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2">
      <c r="A14" s="95"/>
      <c r="B14" s="15" t="s">
        <v>16</v>
      </c>
      <c r="C14" s="15">
        <f>SUM(C7:C13)</f>
        <v>2420000</v>
      </c>
      <c r="D14" s="16">
        <f>SUM(D7:D13)</f>
        <v>260000</v>
      </c>
      <c r="E14" s="10">
        <f t="shared" si="0"/>
        <v>2680000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260000</v>
      </c>
      <c r="N14" s="53"/>
    </row>
    <row r="15" spans="1:14" ht="24" customHeight="1" x14ac:dyDescent="0.15">
      <c r="A15" s="96" t="s">
        <v>18</v>
      </c>
      <c r="B15" s="19" t="s">
        <v>19</v>
      </c>
      <c r="C15" s="20">
        <v>284000</v>
      </c>
      <c r="D15" s="20">
        <v>69000</v>
      </c>
      <c r="E15" s="20">
        <f>C15+D15</f>
        <v>353000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569000</v>
      </c>
      <c r="N15" s="53"/>
    </row>
    <row r="16" spans="1:14" ht="24" customHeight="1" x14ac:dyDescent="0.15">
      <c r="A16" s="97"/>
      <c r="B16" s="24" t="s">
        <v>20</v>
      </c>
      <c r="C16" s="9">
        <v>451000</v>
      </c>
      <c r="D16" s="9">
        <v>89000</v>
      </c>
      <c r="E16" s="20">
        <f t="shared" ref="E16:E26" si="2">C16+D16</f>
        <v>540000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789000</v>
      </c>
      <c r="N16" s="53"/>
    </row>
    <row r="17" spans="1:17" ht="24" customHeight="1" x14ac:dyDescent="0.15">
      <c r="A17" s="97"/>
      <c r="B17" s="25" t="s">
        <v>22</v>
      </c>
      <c r="C17" s="9">
        <v>218000</v>
      </c>
      <c r="D17" s="9"/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15">
      <c r="A18" s="97"/>
      <c r="B18" s="25" t="s">
        <v>23</v>
      </c>
      <c r="C18" s="9">
        <v>289000</v>
      </c>
      <c r="D18" s="9">
        <v>100000</v>
      </c>
      <c r="E18" s="20">
        <f t="shared" si="2"/>
        <v>389000</v>
      </c>
      <c r="F18" s="56" t="s">
        <v>43</v>
      </c>
      <c r="G18" s="6"/>
      <c r="H18" s="7">
        <f>SUM(G19:G26)</f>
        <v>164000</v>
      </c>
      <c r="I18" s="11">
        <v>434000</v>
      </c>
      <c r="K18" s="28" t="s">
        <v>24</v>
      </c>
      <c r="L18" s="21">
        <v>769000</v>
      </c>
      <c r="M18" s="53">
        <f t="shared" si="1"/>
        <v>869000</v>
      </c>
      <c r="N18" s="53"/>
    </row>
    <row r="19" spans="1:17" ht="24" customHeight="1" x14ac:dyDescent="0.15">
      <c r="A19" s="97"/>
      <c r="B19" s="29" t="s">
        <v>25</v>
      </c>
      <c r="C19" s="9">
        <v>300000</v>
      </c>
      <c r="D19" s="9">
        <v>61000</v>
      </c>
      <c r="E19" s="20">
        <f t="shared" si="2"/>
        <v>361000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15">
      <c r="A20" s="97"/>
      <c r="B20" s="25" t="s">
        <v>26</v>
      </c>
      <c r="C20" s="9">
        <v>230000</v>
      </c>
      <c r="D20" s="9">
        <v>96000</v>
      </c>
      <c r="E20" s="20">
        <f t="shared" si="2"/>
        <v>326000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777000</v>
      </c>
      <c r="N20" s="53"/>
    </row>
    <row r="21" spans="1:17" ht="24" customHeight="1" x14ac:dyDescent="0.15">
      <c r="A21" s="97"/>
      <c r="B21" s="25" t="s">
        <v>28</v>
      </c>
      <c r="C21" s="9">
        <v>249000</v>
      </c>
      <c r="D21" s="9">
        <v>56000</v>
      </c>
      <c r="E21" s="20">
        <f t="shared" si="2"/>
        <v>305000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626000</v>
      </c>
      <c r="N21" s="53"/>
      <c r="O21" s="1" t="s">
        <v>81</v>
      </c>
      <c r="P21" s="1">
        <v>20000</v>
      </c>
    </row>
    <row r="22" spans="1:17" ht="24" customHeight="1" x14ac:dyDescent="0.15">
      <c r="A22" s="97"/>
      <c r="B22" s="25" t="s">
        <v>30</v>
      </c>
      <c r="C22" s="9">
        <v>326000</v>
      </c>
      <c r="D22" s="9">
        <v>84000</v>
      </c>
      <c r="E22" s="20">
        <f t="shared" si="2"/>
        <v>410000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704000</v>
      </c>
      <c r="N22" s="53"/>
      <c r="P22" s="1">
        <v>128000</v>
      </c>
    </row>
    <row r="23" spans="1:17" ht="24" customHeight="1" x14ac:dyDescent="0.15">
      <c r="A23" s="97"/>
      <c r="B23" s="29" t="s">
        <v>31</v>
      </c>
      <c r="C23" s="9">
        <v>553000</v>
      </c>
      <c r="D23" s="9"/>
      <c r="E23" s="20">
        <f t="shared" si="2"/>
        <v>553000</v>
      </c>
      <c r="F23" s="5" t="s">
        <v>91</v>
      </c>
      <c r="G23" s="6">
        <v>16000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 x14ac:dyDescent="0.1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97"/>
      <c r="B25" s="25" t="s">
        <v>33</v>
      </c>
      <c r="C25" s="9">
        <v>200000</v>
      </c>
      <c r="D25" s="9">
        <v>74000</v>
      </c>
      <c r="E25" s="20">
        <f t="shared" si="2"/>
        <v>274000</v>
      </c>
      <c r="F25" s="13"/>
      <c r="G25" s="6"/>
      <c r="H25" s="7"/>
      <c r="I25" s="11">
        <v>477000</v>
      </c>
      <c r="L25" s="21">
        <v>137000</v>
      </c>
      <c r="M25" s="53">
        <f t="shared" si="1"/>
        <v>211000</v>
      </c>
      <c r="N25" s="53"/>
    </row>
    <row r="26" spans="1:17" ht="24" customHeight="1" x14ac:dyDescent="0.1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97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1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98"/>
      <c r="B30" s="36" t="s">
        <v>34</v>
      </c>
      <c r="C30" s="57">
        <f>SUM(C15:C29)</f>
        <v>3100000</v>
      </c>
      <c r="D30" s="37">
        <f>SUM(D15:D29)</f>
        <v>629000</v>
      </c>
      <c r="E30" s="38">
        <f>SUM(E15:E29)</f>
        <v>3729000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99" t="s">
        <v>35</v>
      </c>
      <c r="B31" s="100"/>
      <c r="C31" s="68"/>
      <c r="D31" s="41">
        <f>D14+D30</f>
        <v>889000</v>
      </c>
      <c r="E31" s="42">
        <f>E30+E14</f>
        <v>6409000</v>
      </c>
      <c r="F31" s="101" t="s">
        <v>36</v>
      </c>
      <c r="G31" s="102"/>
      <c r="H31" s="42">
        <f>SUM(H6:H30)</f>
        <v>464000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6409000</v>
      </c>
      <c r="F32" s="103" t="s">
        <v>120</v>
      </c>
      <c r="G32" s="104"/>
      <c r="H32" s="48">
        <v>5484500</v>
      </c>
      <c r="I32" s="49">
        <v>6555365</v>
      </c>
      <c r="J32" s="50" t="s">
        <v>40</v>
      </c>
    </row>
    <row r="33" spans="1:21" ht="23.25" customHeight="1" thickTop="1" thickBot="1" x14ac:dyDescent="0.2">
      <c r="A33" s="81" t="s">
        <v>41</v>
      </c>
      <c r="B33" s="82"/>
      <c r="C33" s="63"/>
      <c r="D33" s="83">
        <f>D31+E6</f>
        <v>4053313</v>
      </c>
      <c r="E33" s="84"/>
      <c r="F33" s="85" t="s">
        <v>42</v>
      </c>
      <c r="G33" s="86"/>
      <c r="H33" s="51">
        <f>D33-H31</f>
        <v>3589313</v>
      </c>
      <c r="I33" s="52"/>
      <c r="J33" s="52"/>
    </row>
    <row r="39" spans="1:21" x14ac:dyDescent="0.15">
      <c r="P39" s="1" t="s">
        <v>94</v>
      </c>
      <c r="Q39" s="1">
        <v>3690813</v>
      </c>
    </row>
    <row r="40" spans="1:21" x14ac:dyDescent="0.15">
      <c r="D40" s="72"/>
      <c r="P40" s="1" t="s">
        <v>95</v>
      </c>
      <c r="Q40" s="1">
        <v>0</v>
      </c>
      <c r="R40" s="1" t="s">
        <v>164</v>
      </c>
    </row>
    <row r="41" spans="1:21" x14ac:dyDescent="0.15">
      <c r="Q41" s="1">
        <v>0</v>
      </c>
      <c r="R41" s="1" t="s">
        <v>97</v>
      </c>
    </row>
    <row r="42" spans="1:21" x14ac:dyDescent="0.15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Q43" s="1">
        <v>20000</v>
      </c>
      <c r="R43" s="1" t="s">
        <v>101</v>
      </c>
      <c r="S43" s="1" t="s">
        <v>149</v>
      </c>
    </row>
    <row r="44" spans="1:21" x14ac:dyDescent="0.1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Q45" s="1">
        <v>0</v>
      </c>
      <c r="R45" s="1" t="s">
        <v>108</v>
      </c>
    </row>
    <row r="47" spans="1:21" x14ac:dyDescent="0.15">
      <c r="Q47" s="1">
        <f>Q39+Q40+Q41-Q42-Q43-Q44-Q45</f>
        <v>3589313</v>
      </c>
    </row>
    <row r="48" spans="1:21" x14ac:dyDescent="0.15">
      <c r="Q48" s="1">
        <f>H33-Q47</f>
        <v>0</v>
      </c>
      <c r="R48" s="1" t="s">
        <v>103</v>
      </c>
    </row>
    <row r="49" spans="1:17" x14ac:dyDescent="0.15">
      <c r="Q49" s="1" t="s">
        <v>49</v>
      </c>
    </row>
    <row r="50" spans="1:17" x14ac:dyDescent="0.15">
      <c r="B50" s="1" t="s">
        <v>53</v>
      </c>
      <c r="C50" s="1" t="s">
        <v>124</v>
      </c>
      <c r="D50" s="1" t="s">
        <v>131</v>
      </c>
    </row>
    <row r="51" spans="1:17" x14ac:dyDescent="0.15">
      <c r="B51" s="1" t="s">
        <v>86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8" spans="1:17" x14ac:dyDescent="0.15">
      <c r="G58" s="73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E15A2-B2AD-42D9-A710-C9D0126587AA}">
  <dimension ref="A1:U68"/>
  <sheetViews>
    <sheetView zoomScale="90" zoomScaleNormal="85" workbookViewId="0">
      <selection activeCell="E13" sqref="E13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1.554687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166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'2022-10월 (10)'!H33</f>
        <v>3589313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94"/>
      <c r="B8" s="9" t="s">
        <v>11</v>
      </c>
      <c r="C8" s="10">
        <v>730000</v>
      </c>
      <c r="D8" s="9">
        <v>70000</v>
      </c>
      <c r="E8" s="10">
        <f t="shared" ref="E8:E14" si="0">C8+D8</f>
        <v>800000</v>
      </c>
      <c r="F8" s="57" t="s">
        <v>45</v>
      </c>
      <c r="G8" s="6"/>
      <c r="H8" s="12">
        <f>SUM(G9:G13)</f>
        <v>148000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15">
      <c r="A9" s="94"/>
      <c r="B9" s="9" t="s">
        <v>106</v>
      </c>
      <c r="C9" s="10">
        <v>280000</v>
      </c>
      <c r="D9" s="9">
        <v>70000</v>
      </c>
      <c r="E9" s="10">
        <f t="shared" si="0"/>
        <v>350000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1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204</v>
      </c>
      <c r="G10" s="6">
        <v>120000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94"/>
      <c r="B11" s="9" t="s">
        <v>13</v>
      </c>
      <c r="C11" s="10">
        <v>900000</v>
      </c>
      <c r="D11" s="9">
        <v>200000</v>
      </c>
      <c r="E11" s="10">
        <f t="shared" si="0"/>
        <v>1100000</v>
      </c>
      <c r="F11" s="13" t="s">
        <v>203</v>
      </c>
      <c r="G11" s="6">
        <v>28000</v>
      </c>
      <c r="H11" s="12"/>
      <c r="I11" s="11">
        <v>490000</v>
      </c>
      <c r="L11" s="10">
        <v>560000</v>
      </c>
      <c r="M11" s="53">
        <f t="shared" si="1"/>
        <v>760000</v>
      </c>
      <c r="N11" s="53"/>
    </row>
    <row r="12" spans="1:14" ht="24.75" customHeight="1" x14ac:dyDescent="0.15">
      <c r="A12" s="94"/>
      <c r="B12" s="14" t="s">
        <v>14</v>
      </c>
      <c r="C12" s="10">
        <v>250000</v>
      </c>
      <c r="D12" s="14">
        <v>50000</v>
      </c>
      <c r="E12" s="10">
        <f t="shared" si="0"/>
        <v>300000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2">
      <c r="A14" s="95"/>
      <c r="B14" s="15" t="s">
        <v>16</v>
      </c>
      <c r="C14" s="15">
        <f>SUM(C7:C13)</f>
        <v>2680000</v>
      </c>
      <c r="D14" s="16">
        <f>SUM(D7:D13)</f>
        <v>390000</v>
      </c>
      <c r="E14" s="10">
        <f t="shared" si="0"/>
        <v>3070000</v>
      </c>
      <c r="F14" s="57" t="s">
        <v>17</v>
      </c>
      <c r="G14" s="6"/>
      <c r="H14" s="7">
        <f>SUM(G15:G17)</f>
        <v>2616860</v>
      </c>
      <c r="I14" s="18">
        <f>SUM(I7:I12)</f>
        <v>2150000</v>
      </c>
      <c r="M14" s="53">
        <f t="shared" si="1"/>
        <v>390000</v>
      </c>
      <c r="N14" s="53"/>
    </row>
    <row r="15" spans="1:14" ht="24" customHeight="1" x14ac:dyDescent="0.15">
      <c r="A15" s="96" t="s">
        <v>18</v>
      </c>
      <c r="B15" s="19" t="s">
        <v>19</v>
      </c>
      <c r="C15" s="20">
        <v>353000</v>
      </c>
      <c r="D15" s="20">
        <v>15000</v>
      </c>
      <c r="E15" s="20">
        <f>C15+D15</f>
        <v>368000</v>
      </c>
      <c r="F15" s="58" t="s">
        <v>189</v>
      </c>
      <c r="G15" s="6">
        <v>2616860</v>
      </c>
      <c r="H15" s="22"/>
      <c r="I15" s="23">
        <v>259000</v>
      </c>
      <c r="L15" s="21">
        <v>500000</v>
      </c>
      <c r="M15" s="53">
        <f t="shared" si="1"/>
        <v>515000</v>
      </c>
      <c r="N15" s="53"/>
    </row>
    <row r="16" spans="1:14" ht="24" customHeight="1" x14ac:dyDescent="0.15">
      <c r="A16" s="97"/>
      <c r="B16" s="24" t="s">
        <v>20</v>
      </c>
      <c r="C16" s="9">
        <v>540000</v>
      </c>
      <c r="D16" s="9">
        <v>57000</v>
      </c>
      <c r="E16" s="20">
        <f t="shared" ref="E16:E26" si="2">C16+D16</f>
        <v>597000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757000</v>
      </c>
      <c r="N16" s="53"/>
    </row>
    <row r="17" spans="1:17" ht="24" customHeight="1" x14ac:dyDescent="0.15">
      <c r="A17" s="97"/>
      <c r="B17" s="25" t="s">
        <v>22</v>
      </c>
      <c r="C17" s="9">
        <v>218000</v>
      </c>
      <c r="D17" s="9">
        <v>180000</v>
      </c>
      <c r="E17" s="20">
        <f t="shared" si="2"/>
        <v>398000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966000</v>
      </c>
      <c r="N17" s="53"/>
    </row>
    <row r="18" spans="1:17" ht="24" customHeight="1" x14ac:dyDescent="0.15">
      <c r="A18" s="97"/>
      <c r="B18" s="25" t="s">
        <v>23</v>
      </c>
      <c r="C18" s="9">
        <v>389000</v>
      </c>
      <c r="D18" s="9">
        <v>80000</v>
      </c>
      <c r="E18" s="20">
        <f t="shared" si="2"/>
        <v>469000</v>
      </c>
      <c r="F18" s="56" t="s">
        <v>43</v>
      </c>
      <c r="G18" s="6"/>
      <c r="H18" s="7">
        <f>SUM(G19:G26)</f>
        <v>0</v>
      </c>
      <c r="I18" s="11">
        <v>434000</v>
      </c>
      <c r="K18" s="28" t="s">
        <v>24</v>
      </c>
      <c r="L18" s="21">
        <v>769000</v>
      </c>
      <c r="M18" s="53">
        <f t="shared" si="1"/>
        <v>849000</v>
      </c>
      <c r="N18" s="53"/>
    </row>
    <row r="19" spans="1:17" ht="24" customHeight="1" x14ac:dyDescent="0.15">
      <c r="A19" s="97"/>
      <c r="B19" s="29" t="s">
        <v>25</v>
      </c>
      <c r="C19" s="9">
        <v>361000</v>
      </c>
      <c r="D19" s="9">
        <v>53000</v>
      </c>
      <c r="E19" s="20">
        <f t="shared" si="2"/>
        <v>414000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607000</v>
      </c>
      <c r="N19" s="53"/>
    </row>
    <row r="20" spans="1:17" ht="24" customHeight="1" x14ac:dyDescent="0.15">
      <c r="A20" s="97"/>
      <c r="B20" s="25" t="s">
        <v>26</v>
      </c>
      <c r="C20" s="9">
        <v>326000</v>
      </c>
      <c r="D20" s="9">
        <v>49000</v>
      </c>
      <c r="E20" s="20">
        <f t="shared" si="2"/>
        <v>375000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730000</v>
      </c>
      <c r="N20" s="53"/>
    </row>
    <row r="21" spans="1:17" ht="24" customHeight="1" x14ac:dyDescent="0.15">
      <c r="A21" s="97"/>
      <c r="B21" s="25" t="s">
        <v>28</v>
      </c>
      <c r="C21" s="9">
        <v>305000</v>
      </c>
      <c r="D21" s="9">
        <v>100000</v>
      </c>
      <c r="E21" s="20">
        <f t="shared" si="2"/>
        <v>405000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670000</v>
      </c>
      <c r="N21" s="53"/>
      <c r="O21" s="1" t="s">
        <v>81</v>
      </c>
      <c r="P21" s="1">
        <v>20000</v>
      </c>
    </row>
    <row r="22" spans="1:17" ht="24" customHeight="1" x14ac:dyDescent="0.15">
      <c r="A22" s="97"/>
      <c r="B22" s="25" t="s">
        <v>30</v>
      </c>
      <c r="C22" s="9">
        <v>410000</v>
      </c>
      <c r="D22" s="9">
        <v>76000</v>
      </c>
      <c r="E22" s="20">
        <f t="shared" si="2"/>
        <v>486000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696000</v>
      </c>
      <c r="N22" s="53"/>
      <c r="P22" s="1">
        <v>128000</v>
      </c>
    </row>
    <row r="23" spans="1:17" ht="24" customHeight="1" x14ac:dyDescent="0.15">
      <c r="A23" s="97"/>
      <c r="B23" s="29" t="s">
        <v>31</v>
      </c>
      <c r="C23" s="9">
        <v>553000</v>
      </c>
      <c r="D23" s="9">
        <v>28000</v>
      </c>
      <c r="E23" s="20">
        <f t="shared" si="2"/>
        <v>581000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486000</v>
      </c>
      <c r="N23" s="53"/>
      <c r="P23" s="1">
        <f>SUM(P21:P22)</f>
        <v>148000</v>
      </c>
    </row>
    <row r="24" spans="1:17" ht="24" customHeight="1" x14ac:dyDescent="0.1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97"/>
      <c r="B25" s="25" t="s">
        <v>33</v>
      </c>
      <c r="C25" s="9">
        <v>274000</v>
      </c>
      <c r="D25" s="9">
        <v>59000</v>
      </c>
      <c r="E25" s="20">
        <f t="shared" si="2"/>
        <v>333000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1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97"/>
      <c r="B27" s="55" t="s">
        <v>188</v>
      </c>
      <c r="C27" s="55">
        <v>0</v>
      </c>
      <c r="D27" s="14">
        <v>780000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1021460</v>
      </c>
      <c r="N27" s="53"/>
      <c r="Q27" s="1" t="s">
        <v>109</v>
      </c>
    </row>
    <row r="28" spans="1:17" ht="24" customHeight="1" x14ac:dyDescent="0.1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98"/>
      <c r="B30" s="36" t="s">
        <v>34</v>
      </c>
      <c r="C30" s="57">
        <f>SUM(C15:C29)</f>
        <v>3729000</v>
      </c>
      <c r="D30" s="37">
        <f>SUM(D15:D29)</f>
        <v>1477000</v>
      </c>
      <c r="E30" s="38">
        <f>SUM(E15:E29)</f>
        <v>4426000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99" t="s">
        <v>35</v>
      </c>
      <c r="B31" s="100"/>
      <c r="C31" s="68"/>
      <c r="D31" s="41">
        <f>D14+D30</f>
        <v>1867000</v>
      </c>
      <c r="E31" s="42">
        <f>E30+E14</f>
        <v>7496000</v>
      </c>
      <c r="F31" s="101" t="s">
        <v>36</v>
      </c>
      <c r="G31" s="102"/>
      <c r="H31" s="42">
        <f>SUM(H6:H30)</f>
        <v>3064860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7496000</v>
      </c>
      <c r="F32" s="103" t="s">
        <v>120</v>
      </c>
      <c r="G32" s="104"/>
      <c r="H32" s="48">
        <v>8401360</v>
      </c>
      <c r="I32" s="49">
        <v>6555365</v>
      </c>
      <c r="J32" s="50" t="s">
        <v>40</v>
      </c>
    </row>
    <row r="33" spans="1:21" ht="23.25" customHeight="1" thickTop="1" thickBot="1" x14ac:dyDescent="0.2">
      <c r="A33" s="81" t="s">
        <v>41</v>
      </c>
      <c r="B33" s="82"/>
      <c r="C33" s="63"/>
      <c r="D33" s="83">
        <f>D31+E6</f>
        <v>5456313</v>
      </c>
      <c r="E33" s="84"/>
      <c r="F33" s="85" t="s">
        <v>42</v>
      </c>
      <c r="G33" s="86"/>
      <c r="H33" s="51">
        <f>D33-H31</f>
        <v>2391453</v>
      </c>
      <c r="I33" s="52"/>
      <c r="J33" s="52"/>
    </row>
    <row r="36" spans="1:21" x14ac:dyDescent="0.15">
      <c r="C36" s="1" t="s">
        <v>190</v>
      </c>
      <c r="D36" s="1">
        <v>250000</v>
      </c>
    </row>
    <row r="37" spans="1:21" x14ac:dyDescent="0.15">
      <c r="C37" s="1" t="s">
        <v>185</v>
      </c>
      <c r="D37" s="1">
        <v>530000</v>
      </c>
    </row>
    <row r="38" spans="1:21" x14ac:dyDescent="0.15">
      <c r="C38" s="1" t="s">
        <v>191</v>
      </c>
    </row>
    <row r="39" spans="1:21" x14ac:dyDescent="0.15">
      <c r="C39" s="1" t="s">
        <v>192</v>
      </c>
      <c r="P39" s="1" t="s">
        <v>94</v>
      </c>
      <c r="Q39" s="1">
        <v>2492953</v>
      </c>
    </row>
    <row r="40" spans="1:21" x14ac:dyDescent="0.15">
      <c r="C40" s="1" t="s">
        <v>193</v>
      </c>
      <c r="D40" s="72"/>
      <c r="P40" s="1" t="s">
        <v>95</v>
      </c>
      <c r="Q40" s="1">
        <v>0</v>
      </c>
      <c r="R40" s="1" t="s">
        <v>200</v>
      </c>
    </row>
    <row r="41" spans="1:21" x14ac:dyDescent="0.15">
      <c r="C41" s="1" t="s">
        <v>194</v>
      </c>
      <c r="Q41" s="1">
        <v>0</v>
      </c>
      <c r="R41" s="1" t="s">
        <v>97</v>
      </c>
    </row>
    <row r="42" spans="1:21" x14ac:dyDescent="0.15">
      <c r="B42" s="1" t="s">
        <v>49</v>
      </c>
      <c r="C42" s="1" t="s">
        <v>195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C43" s="1" t="s">
        <v>196</v>
      </c>
      <c r="Q43" s="1">
        <v>20000</v>
      </c>
      <c r="R43" s="1" t="s">
        <v>101</v>
      </c>
      <c r="S43" s="1" t="s">
        <v>149</v>
      </c>
    </row>
    <row r="44" spans="1:21" x14ac:dyDescent="0.15">
      <c r="C44" s="1" t="s">
        <v>199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C45" s="1" t="s">
        <v>197</v>
      </c>
      <c r="Q45" s="1">
        <v>0</v>
      </c>
      <c r="R45" s="1" t="s">
        <v>108</v>
      </c>
    </row>
    <row r="46" spans="1:21" x14ac:dyDescent="0.15">
      <c r="C46" s="1" t="s">
        <v>198</v>
      </c>
    </row>
    <row r="47" spans="1:21" x14ac:dyDescent="0.15">
      <c r="Q47" s="1">
        <f>Q39+Q40+Q41-Q42-Q43-Q44-Q45</f>
        <v>2391453</v>
      </c>
    </row>
    <row r="48" spans="1:21" x14ac:dyDescent="0.15">
      <c r="Q48" s="1">
        <f>H33-Q47</f>
        <v>0</v>
      </c>
      <c r="R48" s="1" t="s">
        <v>103</v>
      </c>
    </row>
    <row r="49" spans="1:17" x14ac:dyDescent="0.15">
      <c r="Q49" s="1" t="s">
        <v>49</v>
      </c>
    </row>
    <row r="50" spans="1:17" x14ac:dyDescent="0.15">
      <c r="B50" s="1" t="s">
        <v>53</v>
      </c>
      <c r="C50" s="1" t="s">
        <v>124</v>
      </c>
      <c r="D50" s="1" t="s">
        <v>131</v>
      </c>
    </row>
    <row r="51" spans="1:17" x14ac:dyDescent="0.15">
      <c r="B51" s="1" t="s">
        <v>86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8" spans="1:17" x14ac:dyDescent="0.15">
      <c r="G58" s="73"/>
    </row>
    <row r="59" spans="1:17" x14ac:dyDescent="0.15">
      <c r="C59" s="30" t="s">
        <v>10</v>
      </c>
      <c r="D59" s="1">
        <v>120000</v>
      </c>
    </row>
    <row r="60" spans="1:17" x14ac:dyDescent="0.15">
      <c r="C60" s="30" t="s">
        <v>11</v>
      </c>
      <c r="D60" s="1">
        <v>120000</v>
      </c>
    </row>
    <row r="61" spans="1:17" x14ac:dyDescent="0.15">
      <c r="C61" s="30" t="s">
        <v>106</v>
      </c>
      <c r="D61" s="1">
        <v>120000</v>
      </c>
      <c r="F61" s="1">
        <v>0</v>
      </c>
    </row>
    <row r="62" spans="1:17" x14ac:dyDescent="0.15">
      <c r="C62" s="30" t="s">
        <v>13</v>
      </c>
      <c r="D62" s="1">
        <v>120000</v>
      </c>
      <c r="F62" s="1" t="s">
        <v>68</v>
      </c>
    </row>
    <row r="63" spans="1:17" x14ac:dyDescent="0.15">
      <c r="C63" s="30" t="s">
        <v>14</v>
      </c>
      <c r="D63" s="1">
        <v>120000</v>
      </c>
      <c r="E63" s="1" t="s">
        <v>202</v>
      </c>
    </row>
    <row r="64" spans="1:17" x14ac:dyDescent="0.15">
      <c r="C64" s="30" t="s">
        <v>15</v>
      </c>
      <c r="D64" s="1">
        <v>120000</v>
      </c>
      <c r="E64" s="1" t="s">
        <v>201</v>
      </c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8D6E-DC56-4C54-A27E-AAF7DA9F2787}">
  <dimension ref="A1:U68"/>
  <sheetViews>
    <sheetView topLeftCell="A16" zoomScale="90" zoomScaleNormal="85" workbookViewId="0">
      <selection activeCell="H21" sqref="H21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1.554687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208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'2022-11월 (11)'!H33</f>
        <v>2391453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94"/>
      <c r="B8" s="9" t="s">
        <v>11</v>
      </c>
      <c r="C8" s="10">
        <v>800000</v>
      </c>
      <c r="D8" s="9">
        <v>70000</v>
      </c>
      <c r="E8" s="10">
        <f t="shared" ref="E8:E14" si="0">C8+D8</f>
        <v>870000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15">
      <c r="A9" s="94"/>
      <c r="B9" s="9" t="s">
        <v>106</v>
      </c>
      <c r="C9" s="10">
        <v>350000</v>
      </c>
      <c r="D9" s="9">
        <v>70000</v>
      </c>
      <c r="E9" s="10">
        <f t="shared" si="0"/>
        <v>420000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1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94"/>
      <c r="B11" s="9" t="s">
        <v>13</v>
      </c>
      <c r="C11" s="10">
        <v>1100000</v>
      </c>
      <c r="D11" s="9">
        <v>100000</v>
      </c>
      <c r="E11" s="10">
        <f t="shared" si="0"/>
        <v>1200000</v>
      </c>
      <c r="F11" s="13" t="s">
        <v>203</v>
      </c>
      <c r="G11" s="6">
        <v>0</v>
      </c>
      <c r="H11" s="12"/>
      <c r="I11" s="11">
        <v>490000</v>
      </c>
      <c r="L11" s="10">
        <v>560000</v>
      </c>
      <c r="M11" s="53">
        <f t="shared" si="1"/>
        <v>660000</v>
      </c>
      <c r="N11" s="53"/>
    </row>
    <row r="12" spans="1:14" ht="24.75" customHeight="1" x14ac:dyDescent="0.15">
      <c r="A12" s="94"/>
      <c r="B12" s="14" t="s">
        <v>14</v>
      </c>
      <c r="C12" s="10">
        <v>300000</v>
      </c>
      <c r="D12" s="14">
        <v>50000</v>
      </c>
      <c r="E12" s="10">
        <f t="shared" si="0"/>
        <v>350000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2">
      <c r="A14" s="95"/>
      <c r="B14" s="15" t="s">
        <v>16</v>
      </c>
      <c r="C14" s="15">
        <f>SUM(C7:C13)</f>
        <v>3070000</v>
      </c>
      <c r="D14" s="16">
        <f>SUM(D7:D13)</f>
        <v>290000</v>
      </c>
      <c r="E14" s="10">
        <f t="shared" si="0"/>
        <v>3360000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290000</v>
      </c>
      <c r="N14" s="53"/>
    </row>
    <row r="15" spans="1:14" ht="24" customHeight="1" x14ac:dyDescent="0.15">
      <c r="A15" s="96" t="s">
        <v>18</v>
      </c>
      <c r="B15" s="19" t="s">
        <v>19</v>
      </c>
      <c r="C15" s="20">
        <v>368000</v>
      </c>
      <c r="D15" s="20">
        <v>57000</v>
      </c>
      <c r="E15" s="20">
        <f>C15+D15</f>
        <v>425000</v>
      </c>
      <c r="F15" s="58" t="s">
        <v>189</v>
      </c>
      <c r="G15" s="6">
        <v>0</v>
      </c>
      <c r="H15" s="22"/>
      <c r="I15" s="23">
        <v>259000</v>
      </c>
      <c r="L15" s="21">
        <v>500000</v>
      </c>
      <c r="M15" s="53">
        <f t="shared" si="1"/>
        <v>557000</v>
      </c>
      <c r="N15" s="53"/>
    </row>
    <row r="16" spans="1:14" ht="24" customHeight="1" x14ac:dyDescent="0.15">
      <c r="A16" s="97"/>
      <c r="B16" s="24" t="s">
        <v>20</v>
      </c>
      <c r="C16" s="9">
        <v>597000</v>
      </c>
      <c r="D16" s="9">
        <v>54000</v>
      </c>
      <c r="E16" s="20">
        <f t="shared" ref="E16:E26" si="2">C16+D16</f>
        <v>651000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754000</v>
      </c>
      <c r="N16" s="53"/>
    </row>
    <row r="17" spans="1:17" ht="24" customHeight="1" x14ac:dyDescent="0.15">
      <c r="A17" s="97"/>
      <c r="B17" s="25" t="s">
        <v>22</v>
      </c>
      <c r="C17" s="9">
        <v>398000</v>
      </c>
      <c r="D17" s="9"/>
      <c r="E17" s="20">
        <f t="shared" si="2"/>
        <v>398000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15">
      <c r="A18" s="97"/>
      <c r="B18" s="25" t="s">
        <v>23</v>
      </c>
      <c r="C18" s="9">
        <v>469000</v>
      </c>
      <c r="D18" s="9">
        <v>61000</v>
      </c>
      <c r="E18" s="20">
        <f t="shared" si="2"/>
        <v>530000</v>
      </c>
      <c r="F18" s="56" t="s">
        <v>43</v>
      </c>
      <c r="G18" s="6"/>
      <c r="H18" s="7">
        <f>SUM(G19:G26)</f>
        <v>1008600</v>
      </c>
      <c r="I18" s="11">
        <v>434000</v>
      </c>
      <c r="K18" s="28" t="s">
        <v>24</v>
      </c>
      <c r="L18" s="21">
        <v>769000</v>
      </c>
      <c r="M18" s="53">
        <f t="shared" si="1"/>
        <v>830000</v>
      </c>
      <c r="N18" s="53"/>
    </row>
    <row r="19" spans="1:17" ht="24" customHeight="1" x14ac:dyDescent="0.15">
      <c r="A19" s="97"/>
      <c r="B19" s="29" t="s">
        <v>25</v>
      </c>
      <c r="C19" s="9">
        <v>414000</v>
      </c>
      <c r="D19" s="9">
        <v>51000</v>
      </c>
      <c r="E19" s="20">
        <f t="shared" si="2"/>
        <v>465000</v>
      </c>
      <c r="F19" s="5" t="s">
        <v>81</v>
      </c>
      <c r="G19" s="6">
        <v>315600</v>
      </c>
      <c r="H19" s="22"/>
      <c r="I19" s="11">
        <v>338000</v>
      </c>
      <c r="K19" s="27"/>
      <c r="L19" s="21">
        <v>554000</v>
      </c>
      <c r="M19" s="53">
        <f t="shared" si="1"/>
        <v>605000</v>
      </c>
      <c r="N19" s="53"/>
    </row>
    <row r="20" spans="1:17" ht="24" customHeight="1" x14ac:dyDescent="0.15">
      <c r="A20" s="97"/>
      <c r="B20" s="25" t="s">
        <v>26</v>
      </c>
      <c r="C20" s="9">
        <v>375000</v>
      </c>
      <c r="D20" s="9">
        <v>34000</v>
      </c>
      <c r="E20" s="20">
        <f t="shared" si="2"/>
        <v>409000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715000</v>
      </c>
      <c r="N20" s="53"/>
    </row>
    <row r="21" spans="1:17" ht="24" customHeight="1" x14ac:dyDescent="0.15">
      <c r="A21" s="97"/>
      <c r="B21" s="25" t="s">
        <v>28</v>
      </c>
      <c r="C21" s="9">
        <v>405000</v>
      </c>
      <c r="D21" s="9">
        <v>37000</v>
      </c>
      <c r="E21" s="20">
        <f t="shared" si="2"/>
        <v>442000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607000</v>
      </c>
      <c r="N21" s="53"/>
      <c r="O21" s="1" t="s">
        <v>81</v>
      </c>
      <c r="P21" s="1">
        <v>30000</v>
      </c>
    </row>
    <row r="22" spans="1:17" ht="24" customHeight="1" x14ac:dyDescent="0.15">
      <c r="A22" s="97"/>
      <c r="B22" s="25" t="s">
        <v>30</v>
      </c>
      <c r="C22" s="9">
        <v>486000</v>
      </c>
      <c r="D22" s="9">
        <v>46000</v>
      </c>
      <c r="E22" s="20">
        <f t="shared" si="2"/>
        <v>532000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666000</v>
      </c>
      <c r="N22" s="53"/>
      <c r="O22" s="1" t="s">
        <v>205</v>
      </c>
      <c r="P22" s="1">
        <v>135000</v>
      </c>
    </row>
    <row r="23" spans="1:17" ht="24" customHeight="1" x14ac:dyDescent="0.15">
      <c r="A23" s="97"/>
      <c r="B23" s="29" t="s">
        <v>31</v>
      </c>
      <c r="C23" s="9">
        <v>581000</v>
      </c>
      <c r="D23" s="9">
        <v>77000</v>
      </c>
      <c r="E23" s="20">
        <f t="shared" si="2"/>
        <v>658000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535000</v>
      </c>
      <c r="N23" s="53"/>
      <c r="O23" s="1" t="s">
        <v>206</v>
      </c>
      <c r="P23" s="1">
        <v>35600</v>
      </c>
    </row>
    <row r="24" spans="1:17" ht="24" customHeight="1" x14ac:dyDescent="0.1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79</v>
      </c>
      <c r="G24" s="6">
        <v>660000</v>
      </c>
      <c r="H24" s="7"/>
      <c r="I24" s="11">
        <v>601000</v>
      </c>
      <c r="L24" s="21">
        <v>524500</v>
      </c>
      <c r="M24" s="53">
        <f t="shared" si="1"/>
        <v>524500</v>
      </c>
      <c r="N24" s="53"/>
      <c r="O24" s="1" t="s">
        <v>207</v>
      </c>
      <c r="P24" s="1">
        <v>115000</v>
      </c>
    </row>
    <row r="25" spans="1:17" ht="24" customHeight="1" x14ac:dyDescent="0.15">
      <c r="A25" s="97"/>
      <c r="B25" s="25" t="s">
        <v>33</v>
      </c>
      <c r="C25" s="9">
        <v>333000</v>
      </c>
      <c r="D25" s="9"/>
      <c r="E25" s="20">
        <f t="shared" si="2"/>
        <v>333000</v>
      </c>
      <c r="F25" s="13" t="s">
        <v>209</v>
      </c>
      <c r="G25" s="6">
        <v>33000</v>
      </c>
      <c r="H25" s="7"/>
      <c r="I25" s="11">
        <v>477000</v>
      </c>
      <c r="L25" s="21">
        <v>137000</v>
      </c>
      <c r="M25" s="53">
        <f t="shared" si="1"/>
        <v>137000</v>
      </c>
      <c r="N25" s="53"/>
      <c r="P25" s="1">
        <f>SUM(P21:P24)</f>
        <v>315600</v>
      </c>
    </row>
    <row r="26" spans="1:17" ht="24" customHeight="1" x14ac:dyDescent="0.1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97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1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97"/>
      <c r="B29" s="62" t="s">
        <v>116</v>
      </c>
      <c r="C29" s="62"/>
      <c r="D29" s="61">
        <v>129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98"/>
      <c r="B30" s="36" t="s">
        <v>34</v>
      </c>
      <c r="C30" s="57">
        <f>SUM(C15:C29)</f>
        <v>4426000</v>
      </c>
      <c r="D30" s="37">
        <f>SUM(D15:D29)</f>
        <v>417129</v>
      </c>
      <c r="E30" s="38">
        <f>SUM(E15:E29)</f>
        <v>4843000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99" t="s">
        <v>35</v>
      </c>
      <c r="B31" s="100"/>
      <c r="C31" s="68"/>
      <c r="D31" s="41">
        <f>D14+D30</f>
        <v>707129</v>
      </c>
      <c r="E31" s="42">
        <f>E30+E14</f>
        <v>8203000</v>
      </c>
      <c r="F31" s="101" t="s">
        <v>36</v>
      </c>
      <c r="G31" s="102"/>
      <c r="H31" s="42">
        <f>SUM(H6:H30)</f>
        <v>1308600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8203000</v>
      </c>
      <c r="F32" s="103" t="s">
        <v>120</v>
      </c>
      <c r="G32" s="104"/>
      <c r="H32" s="48">
        <v>8401360</v>
      </c>
      <c r="I32" s="49">
        <v>6555365</v>
      </c>
      <c r="J32" s="50" t="s">
        <v>40</v>
      </c>
    </row>
    <row r="33" spans="1:21" ht="23.25" customHeight="1" thickTop="1" thickBot="1" x14ac:dyDescent="0.2">
      <c r="A33" s="81" t="s">
        <v>41</v>
      </c>
      <c r="B33" s="82"/>
      <c r="C33" s="63"/>
      <c r="D33" s="83">
        <f>D31+E6</f>
        <v>3098582</v>
      </c>
      <c r="E33" s="84"/>
      <c r="F33" s="85" t="s">
        <v>42</v>
      </c>
      <c r="G33" s="86"/>
      <c r="H33" s="51">
        <f>D33-H31</f>
        <v>1789982</v>
      </c>
      <c r="I33" s="52"/>
      <c r="J33" s="52"/>
    </row>
    <row r="36" spans="1:21" x14ac:dyDescent="0.15">
      <c r="C36" s="1" t="s">
        <v>190</v>
      </c>
    </row>
    <row r="37" spans="1:21" x14ac:dyDescent="0.15">
      <c r="C37" s="1" t="s">
        <v>185</v>
      </c>
    </row>
    <row r="38" spans="1:21" x14ac:dyDescent="0.15">
      <c r="C38" s="1" t="s">
        <v>191</v>
      </c>
    </row>
    <row r="39" spans="1:21" x14ac:dyDescent="0.15">
      <c r="C39" s="1" t="s">
        <v>192</v>
      </c>
      <c r="P39" s="1" t="s">
        <v>94</v>
      </c>
      <c r="Q39" s="1">
        <v>1891482</v>
      </c>
    </row>
    <row r="40" spans="1:21" x14ac:dyDescent="0.15">
      <c r="C40" s="1" t="s">
        <v>193</v>
      </c>
      <c r="D40" s="72"/>
      <c r="P40" s="1" t="s">
        <v>95</v>
      </c>
      <c r="Q40" s="1">
        <v>0</v>
      </c>
      <c r="R40" s="1" t="s">
        <v>200</v>
      </c>
    </row>
    <row r="41" spans="1:21" x14ac:dyDescent="0.15">
      <c r="C41" s="1" t="s">
        <v>194</v>
      </c>
      <c r="Q41" s="1">
        <v>0</v>
      </c>
      <c r="R41" s="1" t="s">
        <v>97</v>
      </c>
    </row>
    <row r="42" spans="1:21" x14ac:dyDescent="0.15">
      <c r="B42" s="1" t="s">
        <v>49</v>
      </c>
      <c r="C42" s="1" t="s">
        <v>195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C43" s="1" t="s">
        <v>196</v>
      </c>
      <c r="Q43" s="1">
        <v>20000</v>
      </c>
      <c r="R43" s="1" t="s">
        <v>101</v>
      </c>
      <c r="S43" s="1" t="s">
        <v>149</v>
      </c>
    </row>
    <row r="44" spans="1:21" x14ac:dyDescent="0.15">
      <c r="C44" s="1" t="s">
        <v>199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C45" s="1" t="s">
        <v>197</v>
      </c>
      <c r="Q45" s="1">
        <v>0</v>
      </c>
      <c r="R45" s="1" t="s">
        <v>108</v>
      </c>
    </row>
    <row r="46" spans="1:21" x14ac:dyDescent="0.15">
      <c r="C46" s="1" t="s">
        <v>198</v>
      </c>
    </row>
    <row r="47" spans="1:21" x14ac:dyDescent="0.15">
      <c r="Q47" s="1">
        <f>Q39+Q40+Q41-Q42-Q43-Q44-Q45</f>
        <v>1789982</v>
      </c>
    </row>
    <row r="48" spans="1:21" x14ac:dyDescent="0.15">
      <c r="Q48" s="1">
        <f>H33-Q47</f>
        <v>0</v>
      </c>
      <c r="R48" s="1" t="s">
        <v>103</v>
      </c>
    </row>
    <row r="49" spans="1:17" x14ac:dyDescent="0.15">
      <c r="Q49" s="1" t="s">
        <v>49</v>
      </c>
    </row>
    <row r="50" spans="1:17" x14ac:dyDescent="0.15">
      <c r="B50" s="1" t="s">
        <v>53</v>
      </c>
      <c r="C50" s="1" t="s">
        <v>124</v>
      </c>
      <c r="D50" s="1" t="s">
        <v>131</v>
      </c>
    </row>
    <row r="51" spans="1:17" x14ac:dyDescent="0.15">
      <c r="B51" s="1" t="s">
        <v>86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8" spans="1:17" x14ac:dyDescent="0.15">
      <c r="G58" s="73"/>
    </row>
    <row r="59" spans="1:17" x14ac:dyDescent="0.15">
      <c r="C59" s="30" t="s">
        <v>10</v>
      </c>
      <c r="D59" s="1">
        <v>120000</v>
      </c>
    </row>
    <row r="60" spans="1:17" x14ac:dyDescent="0.15">
      <c r="C60" s="30" t="s">
        <v>11</v>
      </c>
      <c r="D60" s="1">
        <v>120000</v>
      </c>
    </row>
    <row r="61" spans="1:17" x14ac:dyDescent="0.15">
      <c r="C61" s="30" t="s">
        <v>106</v>
      </c>
      <c r="D61" s="1">
        <v>120000</v>
      </c>
      <c r="F61" s="1">
        <v>0</v>
      </c>
    </row>
    <row r="62" spans="1:17" x14ac:dyDescent="0.15">
      <c r="C62" s="30" t="s">
        <v>13</v>
      </c>
      <c r="D62" s="1">
        <v>120000</v>
      </c>
      <c r="F62" s="1" t="s">
        <v>68</v>
      </c>
    </row>
    <row r="63" spans="1:17" x14ac:dyDescent="0.15">
      <c r="C63" s="30" t="s">
        <v>14</v>
      </c>
      <c r="D63" s="1">
        <v>120000</v>
      </c>
      <c r="E63" s="1" t="s">
        <v>202</v>
      </c>
    </row>
    <row r="64" spans="1:17" x14ac:dyDescent="0.15">
      <c r="C64" s="30" t="s">
        <v>15</v>
      </c>
      <c r="D64" s="1">
        <v>120000</v>
      </c>
      <c r="E64" s="1" t="s">
        <v>201</v>
      </c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CC4E-D7EF-46E1-9391-DDAA0B0ACE70}">
  <dimension ref="A1:X68"/>
  <sheetViews>
    <sheetView topLeftCell="A13" zoomScale="90" zoomScaleNormal="85" workbookViewId="0">
      <selection activeCell="F27" sqref="F27"/>
    </sheetView>
  </sheetViews>
  <sheetFormatPr defaultColWidth="8.88671875" defaultRowHeight="13.5" x14ac:dyDescent="0.15"/>
  <cols>
    <col min="1" max="1" width="5.109375" style="1" customWidth="1"/>
    <col min="2" max="3" width="15.77734375" style="1" customWidth="1"/>
    <col min="4" max="4" width="13" style="1" customWidth="1"/>
    <col min="5" max="5" width="12.6640625" style="1" customWidth="1"/>
    <col min="6" max="6" width="16.88671875" style="1" customWidth="1"/>
    <col min="7" max="7" width="11.554687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210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'2022-12월 (12)'!H33</f>
        <v>1789982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>
        <v>460000</v>
      </c>
      <c r="D7" s="9">
        <v>70000</v>
      </c>
      <c r="E7" s="10">
        <f>C7+D7</f>
        <v>530000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1030000</v>
      </c>
      <c r="N7" s="53"/>
    </row>
    <row r="8" spans="1:14" ht="24.75" customHeight="1" x14ac:dyDescent="0.15">
      <c r="A8" s="94"/>
      <c r="B8" s="9" t="s">
        <v>11</v>
      </c>
      <c r="C8" s="10">
        <v>870000</v>
      </c>
      <c r="D8" s="9">
        <v>70000</v>
      </c>
      <c r="E8" s="10">
        <f t="shared" ref="E8:E14" si="0">C8+D8</f>
        <v>940000</v>
      </c>
      <c r="F8" s="57" t="s">
        <v>45</v>
      </c>
      <c r="G8" s="6"/>
      <c r="H8" s="12">
        <f>SUM(G9:G13)</f>
        <v>80000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15">
      <c r="A9" s="94"/>
      <c r="B9" s="9" t="s">
        <v>106</v>
      </c>
      <c r="C9" s="10">
        <v>420000</v>
      </c>
      <c r="D9" s="9">
        <v>70000</v>
      </c>
      <c r="E9" s="10">
        <f t="shared" si="0"/>
        <v>490000</v>
      </c>
      <c r="F9" s="5" t="s">
        <v>164</v>
      </c>
      <c r="G9" s="6">
        <v>80000</v>
      </c>
      <c r="H9" s="12"/>
      <c r="I9" s="11"/>
      <c r="L9" s="10"/>
      <c r="M9" s="53"/>
      <c r="N9" s="53"/>
    </row>
    <row r="10" spans="1:14" ht="24.75" customHeight="1" x14ac:dyDescent="0.1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94"/>
      <c r="B11" s="9" t="s">
        <v>13</v>
      </c>
      <c r="C11" s="10">
        <v>1200000</v>
      </c>
      <c r="D11" s="9">
        <v>100000</v>
      </c>
      <c r="E11" s="10">
        <f t="shared" si="0"/>
        <v>1300000</v>
      </c>
      <c r="F11" s="13" t="s">
        <v>203</v>
      </c>
      <c r="G11" s="6">
        <v>0</v>
      </c>
      <c r="H11" s="12"/>
      <c r="I11" s="11">
        <v>490000</v>
      </c>
      <c r="L11" s="10">
        <v>560000</v>
      </c>
      <c r="M11" s="53">
        <f t="shared" si="1"/>
        <v>660000</v>
      </c>
      <c r="N11" s="53"/>
    </row>
    <row r="12" spans="1:14" ht="24.75" customHeight="1" x14ac:dyDescent="0.15">
      <c r="A12" s="94"/>
      <c r="B12" s="14" t="s">
        <v>14</v>
      </c>
      <c r="C12" s="10">
        <v>350000</v>
      </c>
      <c r="D12" s="14">
        <v>50000</v>
      </c>
      <c r="E12" s="10">
        <f t="shared" si="0"/>
        <v>400000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2">
      <c r="A14" s="95"/>
      <c r="B14" s="15" t="s">
        <v>16</v>
      </c>
      <c r="C14" s="15">
        <f>SUM(C7:C13)</f>
        <v>3360000</v>
      </c>
      <c r="D14" s="16">
        <f>SUM(D7:D13)</f>
        <v>360000</v>
      </c>
      <c r="E14" s="10">
        <f t="shared" si="0"/>
        <v>3720000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360000</v>
      </c>
      <c r="N14" s="53"/>
    </row>
    <row r="15" spans="1:14" ht="24" customHeight="1" x14ac:dyDescent="0.15">
      <c r="A15" s="96" t="s">
        <v>18</v>
      </c>
      <c r="B15" s="19" t="s">
        <v>19</v>
      </c>
      <c r="C15" s="20">
        <v>425000</v>
      </c>
      <c r="D15" s="20">
        <v>51000</v>
      </c>
      <c r="E15" s="20">
        <f>C15+D15</f>
        <v>476000</v>
      </c>
      <c r="F15" s="58" t="s">
        <v>189</v>
      </c>
      <c r="G15" s="6">
        <v>0</v>
      </c>
      <c r="H15" s="22"/>
      <c r="I15" s="23">
        <v>259000</v>
      </c>
      <c r="L15" s="21">
        <v>500000</v>
      </c>
      <c r="M15" s="53">
        <f t="shared" si="1"/>
        <v>551000</v>
      </c>
      <c r="N15" s="53"/>
    </row>
    <row r="16" spans="1:14" ht="24" customHeight="1" x14ac:dyDescent="0.15">
      <c r="A16" s="97"/>
      <c r="B16" s="24" t="s">
        <v>20</v>
      </c>
      <c r="C16" s="9">
        <v>651000</v>
      </c>
      <c r="D16" s="9">
        <v>84000</v>
      </c>
      <c r="E16" s="20">
        <f t="shared" ref="E16:E26" si="2">C16+D16</f>
        <v>735000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784000</v>
      </c>
      <c r="N16" s="53"/>
    </row>
    <row r="17" spans="1:17" ht="24" customHeight="1" x14ac:dyDescent="0.15">
      <c r="A17" s="97"/>
      <c r="B17" s="25" t="s">
        <v>22</v>
      </c>
      <c r="C17" s="9">
        <v>398000</v>
      </c>
      <c r="D17" s="9">
        <v>163000</v>
      </c>
      <c r="E17" s="20">
        <f t="shared" si="2"/>
        <v>561000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949000</v>
      </c>
      <c r="N17" s="53"/>
    </row>
    <row r="18" spans="1:17" ht="24" customHeight="1" x14ac:dyDescent="0.15">
      <c r="A18" s="97"/>
      <c r="B18" s="25" t="s">
        <v>23</v>
      </c>
      <c r="C18" s="9">
        <v>530000</v>
      </c>
      <c r="D18" s="9">
        <v>89000</v>
      </c>
      <c r="E18" s="20">
        <f t="shared" si="2"/>
        <v>619000</v>
      </c>
      <c r="F18" s="56" t="s">
        <v>43</v>
      </c>
      <c r="G18" s="6"/>
      <c r="H18" s="7">
        <f>SUM(G19:G26)</f>
        <v>548000</v>
      </c>
      <c r="I18" s="11">
        <v>434000</v>
      </c>
      <c r="K18" s="28" t="s">
        <v>24</v>
      </c>
      <c r="L18" s="21">
        <v>769000</v>
      </c>
      <c r="M18" s="53">
        <f t="shared" si="1"/>
        <v>858000</v>
      </c>
      <c r="N18" s="53"/>
    </row>
    <row r="19" spans="1:17" ht="24" customHeight="1" x14ac:dyDescent="0.15">
      <c r="A19" s="97"/>
      <c r="B19" s="29" t="s">
        <v>25</v>
      </c>
      <c r="C19" s="9">
        <v>465000</v>
      </c>
      <c r="D19" s="79">
        <v>83000</v>
      </c>
      <c r="E19" s="20">
        <f t="shared" si="2"/>
        <v>548000</v>
      </c>
      <c r="F19" s="5" t="s">
        <v>81</v>
      </c>
      <c r="G19" s="6">
        <f>P25</f>
        <v>146000</v>
      </c>
      <c r="H19" s="22"/>
      <c r="I19" s="11">
        <v>338000</v>
      </c>
      <c r="K19" s="27"/>
      <c r="L19" s="21">
        <v>554000</v>
      </c>
      <c r="M19" s="53">
        <f t="shared" si="1"/>
        <v>637000</v>
      </c>
      <c r="N19" s="53"/>
    </row>
    <row r="20" spans="1:17" ht="24" customHeight="1" x14ac:dyDescent="0.15">
      <c r="A20" s="97"/>
      <c r="B20" s="25" t="s">
        <v>26</v>
      </c>
      <c r="C20" s="9">
        <v>409000</v>
      </c>
      <c r="D20" s="9">
        <v>71000</v>
      </c>
      <c r="E20" s="20">
        <f t="shared" si="2"/>
        <v>480000</v>
      </c>
      <c r="F20" s="5" t="s">
        <v>115</v>
      </c>
      <c r="G20" s="6">
        <v>20000</v>
      </c>
      <c r="H20" s="22"/>
      <c r="I20" s="11">
        <v>206500</v>
      </c>
      <c r="K20" s="30"/>
      <c r="L20" s="21">
        <v>681000</v>
      </c>
      <c r="M20" s="53">
        <f t="shared" si="1"/>
        <v>752000</v>
      </c>
      <c r="N20" s="53"/>
    </row>
    <row r="21" spans="1:17" ht="24" customHeight="1" x14ac:dyDescent="0.15">
      <c r="A21" s="97"/>
      <c r="B21" s="25" t="s">
        <v>28</v>
      </c>
      <c r="C21" s="9">
        <v>442000</v>
      </c>
      <c r="D21" s="9">
        <v>65000</v>
      </c>
      <c r="E21" s="20">
        <f t="shared" si="2"/>
        <v>507000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635000</v>
      </c>
      <c r="N21" s="53"/>
      <c r="O21" s="1" t="s">
        <v>81</v>
      </c>
      <c r="P21" s="1">
        <v>18000</v>
      </c>
    </row>
    <row r="22" spans="1:17" ht="24" customHeight="1" x14ac:dyDescent="0.15">
      <c r="A22" s="97"/>
      <c r="B22" s="25" t="s">
        <v>30</v>
      </c>
      <c r="C22" s="9">
        <v>532000</v>
      </c>
      <c r="D22" s="9">
        <v>97000</v>
      </c>
      <c r="E22" s="20">
        <f t="shared" si="2"/>
        <v>629000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717000</v>
      </c>
      <c r="N22" s="53"/>
      <c r="O22" s="1" t="s">
        <v>205</v>
      </c>
      <c r="P22" s="1">
        <v>128000</v>
      </c>
    </row>
    <row r="23" spans="1:17" ht="24" customHeight="1" x14ac:dyDescent="0.15">
      <c r="A23" s="97"/>
      <c r="B23" s="29" t="s">
        <v>31</v>
      </c>
      <c r="C23" s="9">
        <v>658000</v>
      </c>
      <c r="D23" s="9">
        <v>58000</v>
      </c>
      <c r="E23" s="20">
        <f t="shared" si="2"/>
        <v>716000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516000</v>
      </c>
      <c r="N23" s="53"/>
      <c r="O23" s="1" t="s">
        <v>206</v>
      </c>
      <c r="P23" s="1">
        <v>0</v>
      </c>
    </row>
    <row r="24" spans="1:17" ht="24" customHeight="1" x14ac:dyDescent="0.1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79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  <c r="O24" s="1" t="s">
        <v>207</v>
      </c>
      <c r="P24" s="1">
        <v>0</v>
      </c>
    </row>
    <row r="25" spans="1:17" ht="24" customHeight="1" x14ac:dyDescent="0.15">
      <c r="A25" s="97"/>
      <c r="B25" s="25" t="s">
        <v>33</v>
      </c>
      <c r="C25" s="9">
        <v>333000</v>
      </c>
      <c r="D25" s="9">
        <v>95000</v>
      </c>
      <c r="E25" s="20">
        <f t="shared" si="2"/>
        <v>428000</v>
      </c>
      <c r="F25" s="13" t="s">
        <v>141</v>
      </c>
      <c r="G25" s="6">
        <v>352000</v>
      </c>
      <c r="H25" s="7"/>
      <c r="I25" s="11">
        <v>477000</v>
      </c>
      <c r="L25" s="21">
        <v>137000</v>
      </c>
      <c r="M25" s="53">
        <f t="shared" si="1"/>
        <v>232000</v>
      </c>
      <c r="N25" s="53"/>
      <c r="P25" s="1">
        <f>SUM(P21:P24)</f>
        <v>146000</v>
      </c>
    </row>
    <row r="26" spans="1:17" ht="24" customHeight="1" x14ac:dyDescent="0.15">
      <c r="A26" s="97"/>
      <c r="B26" s="25" t="s">
        <v>47</v>
      </c>
      <c r="C26" s="31">
        <v>0</v>
      </c>
      <c r="D26" s="31"/>
      <c r="E26" s="20">
        <f t="shared" si="2"/>
        <v>0</v>
      </c>
      <c r="F26" s="32" t="s">
        <v>215</v>
      </c>
      <c r="G26" s="33">
        <v>30000</v>
      </c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97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1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98"/>
      <c r="B30" s="36" t="s">
        <v>34</v>
      </c>
      <c r="C30" s="57">
        <f>SUM(C15:C29)</f>
        <v>4843000</v>
      </c>
      <c r="D30" s="37">
        <f>SUM(D15:D29)</f>
        <v>856000</v>
      </c>
      <c r="E30" s="38">
        <f>SUM(E15:E29)</f>
        <v>5699000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99" t="s">
        <v>35</v>
      </c>
      <c r="B31" s="100"/>
      <c r="C31" s="68"/>
      <c r="D31" s="41">
        <f>D14+D30</f>
        <v>1216000</v>
      </c>
      <c r="E31" s="42">
        <f>E30+E14</f>
        <v>9419000</v>
      </c>
      <c r="F31" s="101" t="s">
        <v>36</v>
      </c>
      <c r="G31" s="102"/>
      <c r="H31" s="42">
        <f>SUM(H6:H30)</f>
        <v>928000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9419000</v>
      </c>
      <c r="F32" s="103" t="s">
        <v>120</v>
      </c>
      <c r="G32" s="104"/>
      <c r="H32" s="48">
        <v>8401360</v>
      </c>
      <c r="I32" s="49">
        <v>6555365</v>
      </c>
      <c r="J32" s="50" t="s">
        <v>40</v>
      </c>
    </row>
    <row r="33" spans="1:24" ht="23.25" customHeight="1" thickTop="1" thickBot="1" x14ac:dyDescent="0.2">
      <c r="A33" s="81" t="s">
        <v>41</v>
      </c>
      <c r="B33" s="82"/>
      <c r="C33" s="63"/>
      <c r="D33" s="83">
        <f>D31+E6</f>
        <v>3005982</v>
      </c>
      <c r="E33" s="84"/>
      <c r="F33" s="85" t="s">
        <v>42</v>
      </c>
      <c r="G33" s="86"/>
      <c r="H33" s="51">
        <f>D33-H31</f>
        <v>2077982</v>
      </c>
      <c r="I33" s="52"/>
      <c r="J33" s="52"/>
      <c r="U33" s="1">
        <v>160</v>
      </c>
      <c r="V33" s="1">
        <v>1500</v>
      </c>
      <c r="W33" s="1">
        <f>U33*V33</f>
        <v>240000</v>
      </c>
    </row>
    <row r="38" spans="1:24" x14ac:dyDescent="0.15">
      <c r="C38" s="1" t="s">
        <v>211</v>
      </c>
      <c r="D38" s="1">
        <v>1430000</v>
      </c>
    </row>
    <row r="39" spans="1:24" x14ac:dyDescent="0.15">
      <c r="C39" s="1" t="s">
        <v>10</v>
      </c>
      <c r="D39" s="1">
        <v>286000</v>
      </c>
      <c r="E39" s="1">
        <v>286000</v>
      </c>
      <c r="P39" s="1" t="s">
        <v>94</v>
      </c>
      <c r="Q39" s="1">
        <v>1254482</v>
      </c>
    </row>
    <row r="40" spans="1:24" x14ac:dyDescent="0.15">
      <c r="C40" s="1" t="s">
        <v>106</v>
      </c>
      <c r="D40" s="72">
        <v>182000</v>
      </c>
      <c r="E40" s="1">
        <v>176000</v>
      </c>
      <c r="F40" s="1" t="s">
        <v>213</v>
      </c>
      <c r="P40" s="1" t="s">
        <v>95</v>
      </c>
      <c r="Q40" s="1">
        <v>88000</v>
      </c>
      <c r="R40" s="1" t="s">
        <v>15</v>
      </c>
    </row>
    <row r="41" spans="1:24" x14ac:dyDescent="0.15">
      <c r="C41" s="1" t="s">
        <v>11</v>
      </c>
      <c r="D41" s="1">
        <v>220000</v>
      </c>
      <c r="E41" s="1">
        <v>220000</v>
      </c>
      <c r="Q41" s="1">
        <v>0</v>
      </c>
      <c r="R41" s="1" t="s">
        <v>49</v>
      </c>
    </row>
    <row r="42" spans="1:24" x14ac:dyDescent="0.15">
      <c r="B42" s="1" t="s">
        <v>49</v>
      </c>
      <c r="C42" s="1" t="s">
        <v>13</v>
      </c>
      <c r="D42" s="1">
        <v>308000</v>
      </c>
      <c r="E42" s="1">
        <v>308000</v>
      </c>
      <c r="P42" s="1" t="s">
        <v>98</v>
      </c>
      <c r="Q42" s="1">
        <v>87500</v>
      </c>
      <c r="R42" s="1" t="s">
        <v>91</v>
      </c>
      <c r="S42" s="1" t="s">
        <v>147</v>
      </c>
    </row>
    <row r="43" spans="1:24" x14ac:dyDescent="0.15">
      <c r="C43" s="1" t="s">
        <v>15</v>
      </c>
      <c r="E43" s="1">
        <v>88000</v>
      </c>
      <c r="Q43" s="1">
        <v>20000</v>
      </c>
      <c r="R43" s="1" t="s">
        <v>101</v>
      </c>
      <c r="S43" s="1" t="s">
        <v>149</v>
      </c>
    </row>
    <row r="44" spans="1:24" x14ac:dyDescent="0.15">
      <c r="C44" s="1" t="s">
        <v>212</v>
      </c>
      <c r="E44" s="1">
        <v>352000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4" x14ac:dyDescent="0.15">
      <c r="E45" s="1">
        <f>SUM(E39:E44)</f>
        <v>1430000</v>
      </c>
      <c r="Q45" s="1">
        <v>0</v>
      </c>
      <c r="R45" s="1" t="s">
        <v>108</v>
      </c>
      <c r="X45" s="1">
        <v>50000</v>
      </c>
    </row>
    <row r="46" spans="1:24" x14ac:dyDescent="0.15">
      <c r="X46" s="1">
        <v>71000</v>
      </c>
    </row>
    <row r="47" spans="1:24" x14ac:dyDescent="0.15">
      <c r="Q47" s="1">
        <f>Q39+Q40+Q41-Q42-Q43-Q44-Q45</f>
        <v>1234982</v>
      </c>
      <c r="X47" s="1">
        <v>89000</v>
      </c>
    </row>
    <row r="48" spans="1:24" x14ac:dyDescent="0.15">
      <c r="Q48" s="1">
        <f>H33-Q47</f>
        <v>843000</v>
      </c>
      <c r="R48" s="1" t="s">
        <v>103</v>
      </c>
      <c r="X48" s="1">
        <v>97000</v>
      </c>
    </row>
    <row r="49" spans="1:24" x14ac:dyDescent="0.15">
      <c r="Q49" s="1" t="s">
        <v>49</v>
      </c>
      <c r="X49" s="1">
        <v>70000</v>
      </c>
    </row>
    <row r="50" spans="1:24" x14ac:dyDescent="0.15">
      <c r="B50" s="1" t="s">
        <v>53</v>
      </c>
      <c r="C50" s="1" t="s">
        <v>124</v>
      </c>
      <c r="D50" s="1" t="s">
        <v>131</v>
      </c>
      <c r="X50" s="1">
        <v>95000</v>
      </c>
    </row>
    <row r="51" spans="1:24" x14ac:dyDescent="0.15">
      <c r="B51" s="1" t="s">
        <v>86</v>
      </c>
      <c r="C51" s="1" t="s">
        <v>125</v>
      </c>
      <c r="D51" s="1" t="s">
        <v>130</v>
      </c>
      <c r="F51" s="65"/>
      <c r="X51" s="1">
        <v>58000</v>
      </c>
    </row>
    <row r="52" spans="1:24" x14ac:dyDescent="0.15">
      <c r="A52" s="1" t="s">
        <v>49</v>
      </c>
      <c r="B52" s="71" t="s">
        <v>91</v>
      </c>
      <c r="C52" s="71" t="s">
        <v>126</v>
      </c>
      <c r="D52" s="1" t="s">
        <v>131</v>
      </c>
      <c r="X52" s="1">
        <v>51000</v>
      </c>
    </row>
    <row r="53" spans="1:24" x14ac:dyDescent="0.15">
      <c r="X53" s="1">
        <v>65000</v>
      </c>
    </row>
    <row r="54" spans="1:24" x14ac:dyDescent="0.15">
      <c r="B54" s="1" t="s">
        <v>127</v>
      </c>
      <c r="C54" s="1" t="s">
        <v>128</v>
      </c>
      <c r="D54" s="1" t="s">
        <v>129</v>
      </c>
      <c r="X54" s="1">
        <v>163000</v>
      </c>
    </row>
    <row r="55" spans="1:24" x14ac:dyDescent="0.15">
      <c r="X55" s="1">
        <v>84000</v>
      </c>
    </row>
    <row r="56" spans="1:24" x14ac:dyDescent="0.15">
      <c r="X56" s="1">
        <f>SUM(X45:X55)</f>
        <v>893000</v>
      </c>
    </row>
    <row r="58" spans="1:24" x14ac:dyDescent="0.15">
      <c r="G58" s="73"/>
    </row>
    <row r="59" spans="1:24" x14ac:dyDescent="0.15">
      <c r="C59" s="30" t="s">
        <v>10</v>
      </c>
    </row>
    <row r="60" spans="1:24" x14ac:dyDescent="0.15">
      <c r="C60" s="30" t="s">
        <v>11</v>
      </c>
    </row>
    <row r="61" spans="1:24" x14ac:dyDescent="0.15">
      <c r="C61" s="30" t="s">
        <v>106</v>
      </c>
      <c r="F61" s="1">
        <v>0</v>
      </c>
    </row>
    <row r="62" spans="1:24" x14ac:dyDescent="0.15">
      <c r="C62" s="30" t="s">
        <v>13</v>
      </c>
      <c r="F62" s="1" t="s">
        <v>68</v>
      </c>
    </row>
    <row r="63" spans="1:24" x14ac:dyDescent="0.15">
      <c r="C63" s="30" t="s">
        <v>14</v>
      </c>
      <c r="E63" s="1" t="s">
        <v>202</v>
      </c>
    </row>
    <row r="64" spans="1:24" x14ac:dyDescent="0.15">
      <c r="C64" s="30" t="s">
        <v>15</v>
      </c>
      <c r="E64" s="1" t="s">
        <v>201</v>
      </c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8E08-CCC9-4D5B-943C-6B903933755F}">
  <dimension ref="A1:U68"/>
  <sheetViews>
    <sheetView tabSelected="1" zoomScale="90" zoomScaleNormal="85" workbookViewId="0">
      <selection activeCell="E12" sqref="E12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1.554687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214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'2023-01월 (13)'!H33</f>
        <v>2077982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>
        <v>530000</v>
      </c>
      <c r="D7" s="9">
        <v>70000</v>
      </c>
      <c r="E7" s="10">
        <f>C7+D7</f>
        <v>600000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1030000</v>
      </c>
      <c r="N7" s="53"/>
    </row>
    <row r="8" spans="1:14" ht="24.75" customHeight="1" x14ac:dyDescent="0.15">
      <c r="A8" s="94"/>
      <c r="B8" s="9" t="s">
        <v>11</v>
      </c>
      <c r="C8" s="10">
        <v>980000</v>
      </c>
      <c r="D8" s="9">
        <v>70000</v>
      </c>
      <c r="E8" s="10">
        <f>C8+D8</f>
        <v>1050000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15">
      <c r="A9" s="94"/>
      <c r="B9" s="9" t="s">
        <v>106</v>
      </c>
      <c r="C9" s="10">
        <v>490000</v>
      </c>
      <c r="D9" s="9">
        <v>70000</v>
      </c>
      <c r="E9" s="10">
        <f t="shared" ref="E9:E14" si="1">C9+D9</f>
        <v>560000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15">
      <c r="A10" s="94"/>
      <c r="B10" s="9" t="s">
        <v>12</v>
      </c>
      <c r="C10" s="10">
        <v>0</v>
      </c>
      <c r="D10" s="9"/>
      <c r="E10" s="10">
        <f t="shared" si="1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15">
      <c r="A11" s="94"/>
      <c r="B11" s="9" t="s">
        <v>13</v>
      </c>
      <c r="C11" s="10">
        <v>1300000</v>
      </c>
      <c r="D11" s="9">
        <v>100000</v>
      </c>
      <c r="E11" s="10">
        <f t="shared" si="1"/>
        <v>1400000</v>
      </c>
      <c r="F11" s="13" t="s">
        <v>203</v>
      </c>
      <c r="G11" s="6">
        <v>0</v>
      </c>
      <c r="H11" s="12"/>
      <c r="I11" s="11">
        <v>490000</v>
      </c>
      <c r="L11" s="10">
        <v>560000</v>
      </c>
      <c r="M11" s="53">
        <f t="shared" si="0"/>
        <v>660000</v>
      </c>
      <c r="N11" s="53"/>
    </row>
    <row r="12" spans="1:14" ht="24.75" customHeight="1" x14ac:dyDescent="0.15">
      <c r="A12" s="94"/>
      <c r="B12" s="14" t="s">
        <v>14</v>
      </c>
      <c r="C12" s="10">
        <v>400000</v>
      </c>
      <c r="D12" s="14">
        <v>50000</v>
      </c>
      <c r="E12" s="10">
        <f t="shared" si="1"/>
        <v>450000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2">
      <c r="A13" s="94"/>
      <c r="B13" s="14" t="s">
        <v>15</v>
      </c>
      <c r="C13" s="10">
        <v>60000</v>
      </c>
      <c r="D13" s="14"/>
      <c r="E13" s="10">
        <f t="shared" si="1"/>
        <v>60000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2">
      <c r="A14" s="95"/>
      <c r="B14" s="15" t="s">
        <v>16</v>
      </c>
      <c r="C14" s="15">
        <f>SUM(C7:C13)</f>
        <v>3760000</v>
      </c>
      <c r="D14" s="16">
        <f>SUM(D7:D13)</f>
        <v>360000</v>
      </c>
      <c r="E14" s="10">
        <f t="shared" si="1"/>
        <v>4120000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0"/>
        <v>360000</v>
      </c>
      <c r="N14" s="53"/>
    </row>
    <row r="15" spans="1:14" ht="24" customHeight="1" x14ac:dyDescent="0.15">
      <c r="A15" s="96" t="s">
        <v>18</v>
      </c>
      <c r="B15" s="19" t="s">
        <v>19</v>
      </c>
      <c r="C15" s="20">
        <v>476000</v>
      </c>
      <c r="D15" s="20">
        <v>44000</v>
      </c>
      <c r="E15" s="20">
        <f>C15+D15</f>
        <v>520000</v>
      </c>
      <c r="F15" s="58" t="s">
        <v>189</v>
      </c>
      <c r="G15" s="6">
        <v>0</v>
      </c>
      <c r="H15" s="22"/>
      <c r="I15" s="23">
        <v>259000</v>
      </c>
      <c r="L15" s="21">
        <v>500000</v>
      </c>
      <c r="M15" s="53">
        <f t="shared" si="0"/>
        <v>544000</v>
      </c>
      <c r="N15" s="53"/>
    </row>
    <row r="16" spans="1:14" ht="24" customHeight="1" x14ac:dyDescent="0.15">
      <c r="A16" s="97"/>
      <c r="B16" s="24" t="s">
        <v>20</v>
      </c>
      <c r="C16" s="9">
        <v>735000</v>
      </c>
      <c r="D16" s="9">
        <v>65000</v>
      </c>
      <c r="E16" s="20">
        <f t="shared" ref="E16:E26" si="2">C16+D16</f>
        <v>800000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0"/>
        <v>765000</v>
      </c>
      <c r="N16" s="53"/>
    </row>
    <row r="17" spans="1:17" ht="24" customHeight="1" x14ac:dyDescent="0.15">
      <c r="A17" s="97"/>
      <c r="B17" s="25" t="s">
        <v>22</v>
      </c>
      <c r="C17" s="9">
        <v>561000</v>
      </c>
      <c r="D17" s="9">
        <v>72000</v>
      </c>
      <c r="E17" s="20">
        <f t="shared" si="2"/>
        <v>633000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858000</v>
      </c>
      <c r="N17" s="53"/>
    </row>
    <row r="18" spans="1:17" ht="24" customHeight="1" x14ac:dyDescent="0.15">
      <c r="A18" s="97"/>
      <c r="B18" s="25" t="s">
        <v>23</v>
      </c>
      <c r="C18" s="9">
        <v>619000</v>
      </c>
      <c r="D18" s="9">
        <v>78000</v>
      </c>
      <c r="E18" s="20">
        <f t="shared" si="2"/>
        <v>697000</v>
      </c>
      <c r="F18" s="56" t="s">
        <v>43</v>
      </c>
      <c r="G18" s="6"/>
      <c r="H18" s="7">
        <f>SUM(G19:G26)</f>
        <v>120000</v>
      </c>
      <c r="I18" s="11">
        <v>434000</v>
      </c>
      <c r="K18" s="28" t="s">
        <v>24</v>
      </c>
      <c r="L18" s="21">
        <v>769000</v>
      </c>
      <c r="M18" s="53">
        <f t="shared" si="0"/>
        <v>847000</v>
      </c>
      <c r="N18" s="53"/>
    </row>
    <row r="19" spans="1:17" ht="24" customHeight="1" x14ac:dyDescent="0.15">
      <c r="A19" s="97"/>
      <c r="B19" s="29" t="s">
        <v>25</v>
      </c>
      <c r="C19" s="9">
        <v>548000</v>
      </c>
      <c r="D19" s="80">
        <v>55000</v>
      </c>
      <c r="E19" s="20">
        <f t="shared" si="2"/>
        <v>603000</v>
      </c>
      <c r="F19" s="5" t="s">
        <v>81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609000</v>
      </c>
      <c r="N19" s="53"/>
    </row>
    <row r="20" spans="1:17" ht="24" customHeight="1" x14ac:dyDescent="0.15">
      <c r="A20" s="97"/>
      <c r="B20" s="25" t="s">
        <v>26</v>
      </c>
      <c r="C20" s="9">
        <v>480000</v>
      </c>
      <c r="D20" s="9">
        <v>65000</v>
      </c>
      <c r="E20" s="20">
        <f t="shared" si="2"/>
        <v>545000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0"/>
        <v>746000</v>
      </c>
      <c r="N20" s="53"/>
    </row>
    <row r="21" spans="1:17" ht="24" customHeight="1" x14ac:dyDescent="0.15">
      <c r="A21" s="97"/>
      <c r="B21" s="25" t="s">
        <v>28</v>
      </c>
      <c r="C21" s="9">
        <v>507000</v>
      </c>
      <c r="D21" s="9">
        <v>56000</v>
      </c>
      <c r="E21" s="20">
        <f t="shared" si="2"/>
        <v>563000</v>
      </c>
      <c r="F21" s="1" t="s">
        <v>44</v>
      </c>
      <c r="G21" s="6">
        <v>120000</v>
      </c>
      <c r="H21" s="22"/>
      <c r="I21" s="11">
        <v>332000</v>
      </c>
      <c r="L21" s="21">
        <v>570000</v>
      </c>
      <c r="M21" s="53">
        <f t="shared" si="0"/>
        <v>626000</v>
      </c>
      <c r="N21" s="53"/>
      <c r="O21" s="1" t="s">
        <v>81</v>
      </c>
      <c r="P21" s="1">
        <v>0</v>
      </c>
    </row>
    <row r="22" spans="1:17" ht="24" customHeight="1" x14ac:dyDescent="0.15">
      <c r="A22" s="97"/>
      <c r="B22" s="25" t="s">
        <v>30</v>
      </c>
      <c r="C22" s="9">
        <v>629000</v>
      </c>
      <c r="D22" s="9">
        <v>64000</v>
      </c>
      <c r="E22" s="20">
        <f t="shared" si="2"/>
        <v>693000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0"/>
        <v>684000</v>
      </c>
      <c r="N22" s="53"/>
      <c r="O22" s="1" t="s">
        <v>205</v>
      </c>
      <c r="P22" s="1">
        <v>120000</v>
      </c>
    </row>
    <row r="23" spans="1:17" ht="24" customHeight="1" x14ac:dyDescent="0.15">
      <c r="A23" s="97"/>
      <c r="B23" s="29" t="s">
        <v>31</v>
      </c>
      <c r="C23" s="9">
        <v>716000</v>
      </c>
      <c r="D23" s="9">
        <v>50000</v>
      </c>
      <c r="E23" s="20">
        <f t="shared" si="2"/>
        <v>766000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508000</v>
      </c>
      <c r="N23" s="53"/>
      <c r="O23" s="1" t="s">
        <v>206</v>
      </c>
      <c r="P23" s="1">
        <v>0</v>
      </c>
    </row>
    <row r="24" spans="1:17" ht="24" customHeight="1" x14ac:dyDescent="0.1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79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  <c r="O24" s="1" t="s">
        <v>207</v>
      </c>
      <c r="P24" s="1">
        <v>0</v>
      </c>
    </row>
    <row r="25" spans="1:17" ht="24" customHeight="1" x14ac:dyDescent="0.15">
      <c r="A25" s="97"/>
      <c r="B25" s="25" t="s">
        <v>33</v>
      </c>
      <c r="C25" s="9">
        <v>428000</v>
      </c>
      <c r="D25" s="9">
        <v>56000</v>
      </c>
      <c r="E25" s="20">
        <f t="shared" si="2"/>
        <v>484000</v>
      </c>
      <c r="F25" s="13" t="s">
        <v>141</v>
      </c>
      <c r="G25" s="6">
        <v>0</v>
      </c>
      <c r="H25" s="7"/>
      <c r="I25" s="11">
        <v>477000</v>
      </c>
      <c r="L25" s="21">
        <v>137000</v>
      </c>
      <c r="M25" s="53">
        <f t="shared" si="0"/>
        <v>193000</v>
      </c>
      <c r="N25" s="53"/>
      <c r="P25" s="1">
        <f>SUM(P21:P24)</f>
        <v>120000</v>
      </c>
    </row>
    <row r="26" spans="1:17" ht="24" customHeight="1" x14ac:dyDescent="0.1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15">
      <c r="A27" s="97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  <c r="Q27" s="1" t="s">
        <v>109</v>
      </c>
    </row>
    <row r="28" spans="1:17" ht="24" customHeight="1" x14ac:dyDescent="0.1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98"/>
      <c r="B30" s="36" t="s">
        <v>34</v>
      </c>
      <c r="C30" s="57">
        <f>SUM(C15:C29)</f>
        <v>5699000</v>
      </c>
      <c r="D30" s="37">
        <f>SUM(D15:D29)</f>
        <v>605000</v>
      </c>
      <c r="E30" s="38">
        <f>SUM(E15:E29)</f>
        <v>6304000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99" t="s">
        <v>35</v>
      </c>
      <c r="B31" s="100"/>
      <c r="C31" s="68"/>
      <c r="D31" s="41">
        <f>D14+D30</f>
        <v>965000</v>
      </c>
      <c r="E31" s="42">
        <f>E30+E14</f>
        <v>10424000</v>
      </c>
      <c r="F31" s="101" t="s">
        <v>36</v>
      </c>
      <c r="G31" s="102"/>
      <c r="H31" s="42">
        <f>SUM(H6:H30)</f>
        <v>420000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v>10424000</v>
      </c>
      <c r="F32" s="103" t="s">
        <v>120</v>
      </c>
      <c r="G32" s="104"/>
      <c r="H32" s="48">
        <v>11791760</v>
      </c>
      <c r="I32" s="49">
        <v>6555365</v>
      </c>
      <c r="J32" s="50" t="s">
        <v>40</v>
      </c>
    </row>
    <row r="33" spans="1:21" ht="23.25" customHeight="1" thickTop="1" thickBot="1" x14ac:dyDescent="0.2">
      <c r="A33" s="81" t="s">
        <v>41</v>
      </c>
      <c r="B33" s="82"/>
      <c r="C33" s="63"/>
      <c r="D33" s="83">
        <f>D31+E6</f>
        <v>3042982</v>
      </c>
      <c r="E33" s="84"/>
      <c r="F33" s="85" t="s">
        <v>42</v>
      </c>
      <c r="G33" s="86"/>
      <c r="H33" s="51">
        <f>D33-H31</f>
        <v>2622982</v>
      </c>
      <c r="I33" s="52"/>
      <c r="J33" s="52"/>
    </row>
    <row r="38" spans="1:21" x14ac:dyDescent="0.15">
      <c r="C38" s="1" t="s">
        <v>211</v>
      </c>
      <c r="D38" s="1">
        <v>1430000</v>
      </c>
    </row>
    <row r="39" spans="1:21" x14ac:dyDescent="0.15">
      <c r="C39" s="1" t="s">
        <v>10</v>
      </c>
      <c r="D39" s="1">
        <v>286000</v>
      </c>
      <c r="E39" s="1">
        <v>286000</v>
      </c>
      <c r="P39" s="1" t="s">
        <v>94</v>
      </c>
      <c r="Q39" s="1">
        <v>2055482</v>
      </c>
    </row>
    <row r="40" spans="1:21" x14ac:dyDescent="0.15">
      <c r="C40" s="1" t="s">
        <v>106</v>
      </c>
      <c r="D40" s="72">
        <v>182000</v>
      </c>
      <c r="E40" s="1">
        <v>176000</v>
      </c>
      <c r="F40" s="1" t="s">
        <v>213</v>
      </c>
      <c r="P40" s="1" t="s">
        <v>95</v>
      </c>
      <c r="Q40" s="1">
        <v>0</v>
      </c>
      <c r="R40" s="1" t="s">
        <v>15</v>
      </c>
    </row>
    <row r="41" spans="1:21" x14ac:dyDescent="0.15">
      <c r="C41" s="1" t="s">
        <v>11</v>
      </c>
      <c r="D41" s="1">
        <v>220000</v>
      </c>
      <c r="E41" s="1">
        <v>220000</v>
      </c>
      <c r="Q41" s="1">
        <v>0</v>
      </c>
      <c r="R41" s="1" t="s">
        <v>49</v>
      </c>
    </row>
    <row r="42" spans="1:21" x14ac:dyDescent="0.15">
      <c r="B42" s="1" t="s">
        <v>49</v>
      </c>
      <c r="C42" s="1" t="s">
        <v>13</v>
      </c>
      <c r="D42" s="1">
        <v>308000</v>
      </c>
      <c r="E42" s="1">
        <v>308000</v>
      </c>
      <c r="P42" s="1" t="s">
        <v>98</v>
      </c>
      <c r="Q42" s="1">
        <v>87500</v>
      </c>
      <c r="R42" s="1" t="s">
        <v>91</v>
      </c>
      <c r="S42" s="1" t="s">
        <v>147</v>
      </c>
    </row>
    <row r="43" spans="1:21" x14ac:dyDescent="0.15">
      <c r="C43" s="1" t="s">
        <v>15</v>
      </c>
      <c r="D43" s="1">
        <v>88000</v>
      </c>
      <c r="E43" s="1">
        <v>88000</v>
      </c>
      <c r="Q43" s="1">
        <v>20000</v>
      </c>
      <c r="R43" s="1" t="s">
        <v>101</v>
      </c>
      <c r="S43" s="1" t="s">
        <v>149</v>
      </c>
    </row>
    <row r="44" spans="1:21" x14ac:dyDescent="0.15">
      <c r="C44" s="1" t="s">
        <v>212</v>
      </c>
      <c r="D44" s="1" t="s">
        <v>49</v>
      </c>
      <c r="E44" s="1">
        <v>352000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E45" s="1">
        <f>SUM(E39:E44)</f>
        <v>1430000</v>
      </c>
      <c r="Q45" s="1">
        <v>0</v>
      </c>
      <c r="R45" s="1" t="s">
        <v>108</v>
      </c>
    </row>
    <row r="47" spans="1:21" x14ac:dyDescent="0.15">
      <c r="Q47" s="1">
        <f>Q39+Q40+Q41-Q42-Q43-Q44-Q45</f>
        <v>1947982</v>
      </c>
    </row>
    <row r="48" spans="1:21" x14ac:dyDescent="0.15">
      <c r="Q48" s="1">
        <f>H33-Q47</f>
        <v>675000</v>
      </c>
      <c r="R48" s="1" t="s">
        <v>103</v>
      </c>
    </row>
    <row r="49" spans="1:17" x14ac:dyDescent="0.15">
      <c r="Q49" s="1" t="s">
        <v>49</v>
      </c>
    </row>
    <row r="50" spans="1:17" x14ac:dyDescent="0.15">
      <c r="B50" s="1" t="s">
        <v>53</v>
      </c>
      <c r="C50" s="1" t="s">
        <v>124</v>
      </c>
      <c r="D50" s="1" t="s">
        <v>131</v>
      </c>
    </row>
    <row r="51" spans="1:17" x14ac:dyDescent="0.15">
      <c r="B51" s="1" t="s">
        <v>86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8" spans="1:17" x14ac:dyDescent="0.15">
      <c r="G58" s="73"/>
    </row>
    <row r="59" spans="1:17" x14ac:dyDescent="0.15">
      <c r="C59" s="30" t="s">
        <v>10</v>
      </c>
    </row>
    <row r="60" spans="1:17" x14ac:dyDescent="0.15">
      <c r="C60" s="30" t="s">
        <v>11</v>
      </c>
    </row>
    <row r="61" spans="1:17" x14ac:dyDescent="0.15">
      <c r="C61" s="30" t="s">
        <v>106</v>
      </c>
      <c r="F61" s="1">
        <v>0</v>
      </c>
    </row>
    <row r="62" spans="1:17" x14ac:dyDescent="0.15">
      <c r="C62" s="30" t="s">
        <v>13</v>
      </c>
      <c r="F62" s="1" t="s">
        <v>68</v>
      </c>
    </row>
    <row r="63" spans="1:17" x14ac:dyDescent="0.15">
      <c r="C63" s="30" t="s">
        <v>14</v>
      </c>
      <c r="E63" s="1" t="s">
        <v>202</v>
      </c>
    </row>
    <row r="64" spans="1:17" x14ac:dyDescent="0.15">
      <c r="C64" s="30" t="s">
        <v>15</v>
      </c>
      <c r="E64" s="1" t="s">
        <v>201</v>
      </c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5:E23"/>
  <sheetViews>
    <sheetView workbookViewId="0">
      <selection activeCell="D20" sqref="D20"/>
    </sheetView>
  </sheetViews>
  <sheetFormatPr defaultRowHeight="13.5" customHeight="1" x14ac:dyDescent="0.15"/>
  <cols>
    <col min="3" max="3" width="17.21875" bestFit="1" customWidth="1"/>
    <col min="4" max="4" width="11.5546875" style="74" bestFit="1" customWidth="1"/>
    <col min="5" max="5" width="13" bestFit="1" customWidth="1"/>
  </cols>
  <sheetData>
    <row r="5" spans="2:5" s="60" customFormat="1" ht="13.5" customHeight="1" x14ac:dyDescent="0.15">
      <c r="D5" s="75"/>
    </row>
    <row r="6" spans="2:5" s="60" customFormat="1" ht="13.5" customHeight="1" x14ac:dyDescent="0.15">
      <c r="D6" s="75"/>
    </row>
    <row r="7" spans="2:5" s="60" customFormat="1" ht="38.25" customHeight="1" x14ac:dyDescent="0.15">
      <c r="B7" s="105" t="s">
        <v>167</v>
      </c>
      <c r="C7" s="105"/>
      <c r="D7" s="105"/>
      <c r="E7" s="105"/>
    </row>
    <row r="8" spans="2:5" s="60" customFormat="1" ht="13.5" customHeight="1" x14ac:dyDescent="0.15">
      <c r="B8" t="s">
        <v>181</v>
      </c>
      <c r="C8" s="60" t="s">
        <v>187</v>
      </c>
      <c r="D8" s="75" t="s">
        <v>186</v>
      </c>
      <c r="E8" s="60" t="s">
        <v>138</v>
      </c>
    </row>
    <row r="9" spans="2:5" s="60" customFormat="1" ht="13.5" customHeight="1" x14ac:dyDescent="0.15">
      <c r="C9" s="76" t="s">
        <v>168</v>
      </c>
      <c r="D9" s="77">
        <v>1600000</v>
      </c>
      <c r="E9" s="77" t="s">
        <v>171</v>
      </c>
    </row>
    <row r="10" spans="2:5" s="60" customFormat="1" ht="13.5" customHeight="1" x14ac:dyDescent="0.15">
      <c r="C10" s="76" t="s">
        <v>169</v>
      </c>
      <c r="D10" s="77">
        <v>100000</v>
      </c>
      <c r="E10" s="78" t="s">
        <v>170</v>
      </c>
    </row>
    <row r="11" spans="2:5" s="60" customFormat="1" ht="13.5" customHeight="1" x14ac:dyDescent="0.15">
      <c r="C11" s="76" t="s">
        <v>172</v>
      </c>
      <c r="D11" s="77">
        <v>126620</v>
      </c>
    </row>
    <row r="12" spans="2:5" s="60" customFormat="1" ht="13.5" customHeight="1" x14ac:dyDescent="0.15">
      <c r="C12" s="76" t="s">
        <v>173</v>
      </c>
      <c r="D12" s="77">
        <v>150000</v>
      </c>
    </row>
    <row r="13" spans="2:5" s="60" customFormat="1" ht="13.5" customHeight="1" x14ac:dyDescent="0.15">
      <c r="C13" s="76" t="s">
        <v>174</v>
      </c>
      <c r="D13" s="77">
        <f>60300+21060</f>
        <v>81360</v>
      </c>
    </row>
    <row r="14" spans="2:5" s="60" customFormat="1" ht="13.5" customHeight="1" x14ac:dyDescent="0.15">
      <c r="C14" s="76" t="s">
        <v>175</v>
      </c>
      <c r="D14" s="77">
        <v>25800</v>
      </c>
    </row>
    <row r="15" spans="2:5" s="60" customFormat="1" ht="13.5" customHeight="1" x14ac:dyDescent="0.15">
      <c r="C15" s="76" t="s">
        <v>176</v>
      </c>
      <c r="D15" s="77">
        <v>7080</v>
      </c>
    </row>
    <row r="16" spans="2:5" s="60" customFormat="1" ht="13.5" customHeight="1" x14ac:dyDescent="0.15">
      <c r="C16" s="76" t="s">
        <v>180</v>
      </c>
      <c r="D16" s="77">
        <v>460000</v>
      </c>
    </row>
    <row r="17" spans="2:4" s="60" customFormat="1" ht="13.5" customHeight="1" x14ac:dyDescent="0.15">
      <c r="C17" s="76" t="s">
        <v>177</v>
      </c>
      <c r="D17" s="77">
        <v>50000</v>
      </c>
    </row>
    <row r="18" spans="2:4" s="60" customFormat="1" ht="13.5" customHeight="1" x14ac:dyDescent="0.15">
      <c r="C18" s="76" t="s">
        <v>178</v>
      </c>
      <c r="D18" s="77">
        <v>16000</v>
      </c>
    </row>
    <row r="19" spans="2:4" s="60" customFormat="1" ht="13.5" customHeight="1" x14ac:dyDescent="0.15">
      <c r="C19" s="76" t="s">
        <v>179</v>
      </c>
      <c r="D19" s="77"/>
    </row>
    <row r="20" spans="2:4" ht="13.5" customHeight="1" x14ac:dyDescent="0.15">
      <c r="B20" t="s">
        <v>182</v>
      </c>
      <c r="C20" s="76" t="s">
        <v>184</v>
      </c>
      <c r="D20" s="77">
        <v>-250000</v>
      </c>
    </row>
    <row r="21" spans="2:4" ht="13.5" customHeight="1" x14ac:dyDescent="0.15">
      <c r="C21" s="76" t="s">
        <v>185</v>
      </c>
      <c r="D21" s="77">
        <v>-530000</v>
      </c>
    </row>
    <row r="22" spans="2:4" ht="13.5" customHeight="1" x14ac:dyDescent="0.15">
      <c r="B22" t="s">
        <v>49</v>
      </c>
      <c r="D22" s="77"/>
    </row>
    <row r="23" spans="2:4" ht="13.5" customHeight="1" x14ac:dyDescent="0.15">
      <c r="B23" t="s">
        <v>183</v>
      </c>
      <c r="D23" s="77">
        <f>SUM(D9:D21)</f>
        <v>1836860</v>
      </c>
    </row>
  </sheetData>
  <mergeCells count="1">
    <mergeCell ref="B7:E7"/>
  </mergeCells>
  <phoneticPr fontId="4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"/>
  <sheetViews>
    <sheetView topLeftCell="A7" zoomScale="90" zoomScaleNormal="85" workbookViewId="0">
      <selection activeCell="G21" sqref="G21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80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'2022-1월'!H32</f>
        <v>2786271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94"/>
      <c r="B8" s="9" t="s">
        <v>11</v>
      </c>
      <c r="C8" s="10">
        <v>1120000</v>
      </c>
      <c r="D8" s="9">
        <v>140000</v>
      </c>
      <c r="E8" s="10">
        <f t="shared" ref="E8:E11" si="0">C8+D8</f>
        <v>1260000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94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15">
      <c r="A10" s="94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15">
      <c r="A11" s="94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2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2">
      <c r="A13" s="95"/>
      <c r="B13" s="15" t="s">
        <v>16</v>
      </c>
      <c r="C13" s="15">
        <f>SUM(C7:C12)</f>
        <v>1600000</v>
      </c>
      <c r="D13" s="16">
        <f>SUM(D7:D12)</f>
        <v>140000</v>
      </c>
      <c r="E13" s="17">
        <f>SUM(E7:E12)</f>
        <v>1740000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15">
      <c r="A14" s="96" t="s">
        <v>18</v>
      </c>
      <c r="B14" s="19" t="s">
        <v>19</v>
      </c>
      <c r="C14" s="20">
        <v>245000</v>
      </c>
      <c r="D14" s="20">
        <v>0</v>
      </c>
      <c r="E14" s="20">
        <f>C14+D14</f>
        <v>245000</v>
      </c>
      <c r="F14" s="58" t="s">
        <v>60</v>
      </c>
      <c r="G14" s="6">
        <v>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15">
      <c r="A15" s="97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15">
      <c r="A16" s="97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15">
      <c r="A17" s="97"/>
      <c r="B17" s="25" t="s">
        <v>22</v>
      </c>
      <c r="C17" s="9">
        <v>465000</v>
      </c>
      <c r="D17" s="9">
        <v>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4" ht="24" customHeight="1" x14ac:dyDescent="0.15">
      <c r="A18" s="97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585800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15">
      <c r="A19" s="97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15">
      <c r="A20" s="97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15">
      <c r="A21" s="97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80000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15">
      <c r="A22" s="97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15">
      <c r="A23" s="97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15">
      <c r="A24" s="97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505800</v>
      </c>
      <c r="H24" s="7" t="s">
        <v>79</v>
      </c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15">
      <c r="A25" s="97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1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15">
      <c r="A27" s="97"/>
      <c r="B27" s="55" t="s">
        <v>50</v>
      </c>
      <c r="C27" s="55">
        <v>0</v>
      </c>
      <c r="D27" s="14" t="s">
        <v>49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1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2">
      <c r="A29" s="98"/>
      <c r="B29" s="36" t="s">
        <v>34</v>
      </c>
      <c r="C29" s="57">
        <f>SUM(C14:C28)</f>
        <v>4527000</v>
      </c>
      <c r="D29" s="37">
        <f>SUM(D14:D28)</f>
        <v>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15">
      <c r="A30" s="99" t="s">
        <v>35</v>
      </c>
      <c r="B30" s="100"/>
      <c r="C30" s="68"/>
      <c r="D30" s="41">
        <f>D13+D29</f>
        <v>140000</v>
      </c>
      <c r="E30" s="42">
        <f>E29+E13</f>
        <v>6267000</v>
      </c>
      <c r="F30" s="101" t="s">
        <v>36</v>
      </c>
      <c r="G30" s="102"/>
      <c r="H30" s="42">
        <f>SUM(H6:H29)</f>
        <v>585800</v>
      </c>
      <c r="I30" s="43">
        <v>7089400</v>
      </c>
      <c r="J30" s="44" t="s">
        <v>37</v>
      </c>
    </row>
    <row r="31" spans="1:14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6267000</v>
      </c>
      <c r="F31" s="103" t="s">
        <v>55</v>
      </c>
      <c r="G31" s="104"/>
      <c r="H31" s="48">
        <v>5991300</v>
      </c>
      <c r="I31" s="49">
        <v>6555365</v>
      </c>
      <c r="J31" s="50" t="s">
        <v>40</v>
      </c>
    </row>
    <row r="32" spans="1:14" ht="23.25" customHeight="1" thickTop="1" thickBot="1" x14ac:dyDescent="0.2">
      <c r="A32" s="81" t="s">
        <v>41</v>
      </c>
      <c r="B32" s="82"/>
      <c r="C32" s="63"/>
      <c r="D32" s="83">
        <f>D30+E6</f>
        <v>2926271</v>
      </c>
      <c r="E32" s="84"/>
      <c r="F32" s="85" t="s">
        <v>42</v>
      </c>
      <c r="G32" s="86"/>
      <c r="H32" s="51">
        <f>D32-H30</f>
        <v>2340471</v>
      </c>
      <c r="I32" s="52"/>
      <c r="J32" s="52"/>
    </row>
    <row r="50" spans="1:9" x14ac:dyDescent="0.15">
      <c r="E50" s="1" t="s">
        <v>65</v>
      </c>
      <c r="F50" s="65"/>
      <c r="G50" s="1" t="s">
        <v>49</v>
      </c>
      <c r="H50" s="1">
        <f>I18</f>
        <v>434000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15">
      <c r="E53" s="1" t="s">
        <v>71</v>
      </c>
      <c r="F53" s="1" t="s">
        <v>68</v>
      </c>
      <c r="H53" s="1">
        <v>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2260471</v>
      </c>
    </row>
    <row r="57" spans="1:9" x14ac:dyDescent="0.15">
      <c r="G57" s="1" t="s">
        <v>49</v>
      </c>
      <c r="H57" s="1">
        <f>H32-H56</f>
        <v>80000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7"/>
  <sheetViews>
    <sheetView topLeftCell="A10" zoomScale="90" zoomScaleNormal="85" workbookViewId="0">
      <selection activeCell="D23" sqref="D23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83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'2022-2월 (2)'!H32</f>
        <v>2340471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94"/>
      <c r="B8" s="9" t="s">
        <v>11</v>
      </c>
      <c r="C8" s="10">
        <v>1260000</v>
      </c>
      <c r="D8" s="9">
        <v>140000</v>
      </c>
      <c r="E8" s="10">
        <v>140000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94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94"/>
      <c r="B10" s="9" t="s">
        <v>13</v>
      </c>
      <c r="C10" s="10">
        <v>480000</v>
      </c>
      <c r="D10" s="9"/>
      <c r="E10" s="10">
        <v>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560000</v>
      </c>
      <c r="N10" s="53"/>
    </row>
    <row r="11" spans="1:14" ht="24.75" customHeight="1" x14ac:dyDescent="0.15">
      <c r="A11" s="9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95"/>
      <c r="B13" s="15" t="s">
        <v>16</v>
      </c>
      <c r="C13" s="15">
        <f>SUM(C7:C12)</f>
        <v>1740000</v>
      </c>
      <c r="D13" s="16">
        <f>SUM(D7:D12)</f>
        <v>140000</v>
      </c>
      <c r="E13" s="17">
        <f>SUM(E7:E12)</f>
        <v>140000</v>
      </c>
      <c r="F13" s="57" t="s">
        <v>17</v>
      </c>
      <c r="G13" s="6"/>
      <c r="H13" s="7">
        <f>SUM(G14:G17)</f>
        <v>270000</v>
      </c>
      <c r="I13" s="18">
        <f>SUM(I7:I11)</f>
        <v>2150000</v>
      </c>
      <c r="M13" s="53">
        <f t="shared" si="0"/>
        <v>140000</v>
      </c>
      <c r="N13" s="53"/>
    </row>
    <row r="14" spans="1:14" ht="24" customHeight="1" x14ac:dyDescent="0.15">
      <c r="A14" s="96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250000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97"/>
      <c r="B15" s="24" t="s">
        <v>20</v>
      </c>
      <c r="C15" s="9">
        <v>698000</v>
      </c>
      <c r="D15" s="9"/>
      <c r="E15" s="20"/>
      <c r="F15" s="26" t="s">
        <v>81</v>
      </c>
      <c r="G15" s="6">
        <v>20000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15">
      <c r="A16" s="97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97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97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80000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97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15">
      <c r="A20" s="97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15">
      <c r="A21" s="97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20000</v>
      </c>
    </row>
    <row r="22" spans="1:16" ht="24" customHeight="1" x14ac:dyDescent="0.15">
      <c r="A22" s="97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15">
      <c r="A23" s="97"/>
      <c r="B23" s="29" t="s">
        <v>31</v>
      </c>
      <c r="C23" s="9">
        <v>238000</v>
      </c>
      <c r="D23" s="9">
        <v>170000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628000</v>
      </c>
      <c r="N23" s="53"/>
      <c r="P23" s="1">
        <f>SUM(P21:P22)</f>
        <v>80000</v>
      </c>
    </row>
    <row r="24" spans="1:16" ht="24" customHeight="1" x14ac:dyDescent="0.15">
      <c r="A24" s="97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97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97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97"/>
      <c r="B27" s="55" t="s">
        <v>50</v>
      </c>
      <c r="C27" s="55">
        <v>0</v>
      </c>
      <c r="D27" s="14">
        <v>119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241579</v>
      </c>
      <c r="N27" s="53"/>
    </row>
    <row r="28" spans="1:16" ht="18" customHeight="1" x14ac:dyDescent="0.1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98"/>
      <c r="B29" s="36" t="s">
        <v>34</v>
      </c>
      <c r="C29" s="57">
        <f>SUM(C14:C28)</f>
        <v>4616000</v>
      </c>
      <c r="D29" s="37">
        <f>SUM(D14:D28)</f>
        <v>170119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99" t="s">
        <v>35</v>
      </c>
      <c r="B30" s="100"/>
      <c r="C30" s="68"/>
      <c r="D30" s="41">
        <f>D13+D29</f>
        <v>310119</v>
      </c>
      <c r="E30" s="42">
        <f>E29+E13</f>
        <v>310000</v>
      </c>
      <c r="F30" s="101" t="s">
        <v>36</v>
      </c>
      <c r="G30" s="102"/>
      <c r="H30" s="42">
        <f>SUM(H6:H29)</f>
        <v>350000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310000</v>
      </c>
      <c r="F31" s="103" t="s">
        <v>84</v>
      </c>
      <c r="G31" s="104"/>
      <c r="H31" s="48">
        <v>350000</v>
      </c>
      <c r="I31" s="49">
        <v>6555365</v>
      </c>
      <c r="J31" s="50" t="s">
        <v>40</v>
      </c>
    </row>
    <row r="32" spans="1:16" ht="23.25" customHeight="1" thickTop="1" thickBot="1" x14ac:dyDescent="0.2">
      <c r="A32" s="81" t="s">
        <v>41</v>
      </c>
      <c r="B32" s="82"/>
      <c r="C32" s="63"/>
      <c r="D32" s="83">
        <f>D30+E6</f>
        <v>2650590</v>
      </c>
      <c r="E32" s="84"/>
      <c r="F32" s="85" t="s">
        <v>42</v>
      </c>
      <c r="G32" s="86"/>
      <c r="H32" s="51">
        <f>D32-H30</f>
        <v>2300590</v>
      </c>
      <c r="I32" s="52"/>
      <c r="J32" s="52"/>
    </row>
    <row r="50" spans="1:9" x14ac:dyDescent="0.15">
      <c r="E50" s="1" t="s">
        <v>65</v>
      </c>
      <c r="F50" s="65"/>
      <c r="G50" s="1" t="s">
        <v>49</v>
      </c>
      <c r="H50" s="1" t="s">
        <v>49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15">
      <c r="F53" s="1" t="s">
        <v>49</v>
      </c>
      <c r="H53" s="1">
        <v>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2220590</v>
      </c>
    </row>
    <row r="57" spans="1:9" x14ac:dyDescent="0.15">
      <c r="G57" s="1" t="s">
        <v>49</v>
      </c>
      <c r="H57" s="1">
        <f>H32-H56</f>
        <v>80000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8"/>
  <sheetViews>
    <sheetView zoomScale="90" zoomScaleNormal="85" workbookViewId="0">
      <selection activeCell="E8" sqref="E8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89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'2022-3월 (3)'!H32</f>
        <v>2300590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94"/>
      <c r="B8" s="9" t="s">
        <v>11</v>
      </c>
      <c r="C8" s="10">
        <v>1400000</v>
      </c>
      <c r="D8" s="9">
        <v>140000</v>
      </c>
      <c r="E8" s="10">
        <v>280000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94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94"/>
      <c r="B10" s="9" t="s">
        <v>13</v>
      </c>
      <c r="C10" s="10">
        <v>480000</v>
      </c>
      <c r="D10" s="9">
        <v>300000</v>
      </c>
      <c r="E10" s="10">
        <v>300000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15">
      <c r="A11" s="9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95"/>
      <c r="B13" s="15" t="s">
        <v>16</v>
      </c>
      <c r="C13" s="15">
        <f>SUM(C7:C12)</f>
        <v>1880000</v>
      </c>
      <c r="D13" s="16">
        <f>SUM(D7:D12)</f>
        <v>440000</v>
      </c>
      <c r="E13" s="17">
        <f>SUM(E7:E12)</f>
        <v>580000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15">
      <c r="A14" s="96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97"/>
      <c r="B15" s="24" t="s">
        <v>20</v>
      </c>
      <c r="C15" s="9">
        <v>698000</v>
      </c>
      <c r="D15" s="9"/>
      <c r="E15" s="20"/>
      <c r="F15" s="26" t="s">
        <v>81</v>
      </c>
      <c r="G15" s="6">
        <v>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15">
      <c r="A16" s="97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97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97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82000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97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15">
      <c r="A20" s="97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15">
      <c r="A21" s="97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82000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22000</v>
      </c>
    </row>
    <row r="22" spans="1:16" ht="24" customHeight="1" x14ac:dyDescent="0.15">
      <c r="A22" s="97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15">
      <c r="A23" s="97"/>
      <c r="B23" s="29" t="s">
        <v>31</v>
      </c>
      <c r="C23" s="9">
        <v>408000</v>
      </c>
      <c r="D23" s="9">
        <v>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82000</v>
      </c>
    </row>
    <row r="24" spans="1:16" ht="24" customHeight="1" x14ac:dyDescent="0.15">
      <c r="A24" s="97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97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97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97"/>
      <c r="B27" s="55" t="s">
        <v>50</v>
      </c>
      <c r="C27" s="55">
        <v>0</v>
      </c>
      <c r="D27" s="14">
        <v>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</row>
    <row r="28" spans="1:16" ht="18" customHeight="1" x14ac:dyDescent="0.1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98"/>
      <c r="B29" s="36" t="s">
        <v>34</v>
      </c>
      <c r="C29" s="57">
        <f>SUM(C14:C28)</f>
        <v>4786000</v>
      </c>
      <c r="D29" s="37">
        <f>SUM(D14:D28)</f>
        <v>0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99" t="s">
        <v>35</v>
      </c>
      <c r="B30" s="100"/>
      <c r="C30" s="68"/>
      <c r="D30" s="41">
        <f>D13+D29</f>
        <v>440000</v>
      </c>
      <c r="E30" s="42">
        <f>E29+E13</f>
        <v>750000</v>
      </c>
      <c r="F30" s="101" t="s">
        <v>36</v>
      </c>
      <c r="G30" s="102"/>
      <c r="H30" s="42">
        <f>SUM(H6:H29)</f>
        <v>82000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750000</v>
      </c>
      <c r="F31" s="103" t="s">
        <v>84</v>
      </c>
      <c r="G31" s="104"/>
      <c r="H31" s="48">
        <f>'2022-3월 (3)'!H30+'2022-4월 (4)'!H30</f>
        <v>432000</v>
      </c>
      <c r="I31" s="49">
        <v>6555365</v>
      </c>
      <c r="J31" s="50" t="s">
        <v>40</v>
      </c>
    </row>
    <row r="32" spans="1:16" ht="23.25" customHeight="1" thickTop="1" thickBot="1" x14ac:dyDescent="0.2">
      <c r="A32" s="81" t="s">
        <v>41</v>
      </c>
      <c r="B32" s="82"/>
      <c r="C32" s="63"/>
      <c r="D32" s="83">
        <f>D30+E6</f>
        <v>2740590</v>
      </c>
      <c r="E32" s="84"/>
      <c r="F32" s="85" t="s">
        <v>42</v>
      </c>
      <c r="G32" s="86"/>
      <c r="H32" s="51">
        <f>D32-H30</f>
        <v>2658590</v>
      </c>
      <c r="I32" s="52"/>
      <c r="J32" s="52"/>
    </row>
    <row r="50" spans="1:17" x14ac:dyDescent="0.15">
      <c r="E50" s="1" t="s">
        <v>65</v>
      </c>
      <c r="F50" s="65"/>
      <c r="G50" s="1" t="s">
        <v>49</v>
      </c>
      <c r="H50" s="1" t="s">
        <v>49</v>
      </c>
    </row>
    <row r="51" spans="1:17" x14ac:dyDescent="0.15">
      <c r="A51" s="1" t="s">
        <v>49</v>
      </c>
      <c r="B51" s="71"/>
      <c r="C51" s="71"/>
      <c r="D51" s="71"/>
    </row>
    <row r="52" spans="1:17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17" x14ac:dyDescent="0.15">
      <c r="F53" s="1" t="s">
        <v>49</v>
      </c>
      <c r="H53" s="1">
        <v>0</v>
      </c>
      <c r="I53" s="1" t="s">
        <v>72</v>
      </c>
    </row>
    <row r="54" spans="1:17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17" x14ac:dyDescent="0.15">
      <c r="G55" s="1" t="s">
        <v>76</v>
      </c>
      <c r="H55" s="1">
        <v>-40000</v>
      </c>
      <c r="Q55" s="1" t="s">
        <v>86</v>
      </c>
    </row>
    <row r="56" spans="1:17" x14ac:dyDescent="0.15">
      <c r="E56" s="1" t="s">
        <v>85</v>
      </c>
      <c r="F56" s="1" t="s">
        <v>87</v>
      </c>
      <c r="H56" s="1">
        <v>40000</v>
      </c>
      <c r="P56" s="1" t="s">
        <v>10</v>
      </c>
      <c r="Q56" s="1">
        <v>80000</v>
      </c>
    </row>
    <row r="57" spans="1:17" x14ac:dyDescent="0.15">
      <c r="E57" s="1" t="s">
        <v>77</v>
      </c>
      <c r="H57" s="1">
        <v>2618590</v>
      </c>
      <c r="Q57" s="1">
        <v>40000</v>
      </c>
    </row>
    <row r="58" spans="1:17" x14ac:dyDescent="0.15">
      <c r="G58" s="1" t="s">
        <v>49</v>
      </c>
      <c r="H58" s="1">
        <f>H32-H57</f>
        <v>40000</v>
      </c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8"/>
  <sheetViews>
    <sheetView topLeftCell="A16" zoomScale="90" zoomScaleNormal="85" workbookViewId="0">
      <selection activeCell="H32" sqref="H32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88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'2022-4월 (4)'!H32</f>
        <v>2658590</v>
      </c>
      <c r="F6" s="57" t="s">
        <v>46</v>
      </c>
      <c r="G6" s="6"/>
      <c r="H6" s="7">
        <f>G7</f>
        <v>200000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200000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94"/>
      <c r="B8" s="9" t="s">
        <v>11</v>
      </c>
      <c r="C8" s="10">
        <v>240000</v>
      </c>
      <c r="D8" s="9">
        <v>140000</v>
      </c>
      <c r="E8" s="10">
        <f>C8+D8</f>
        <v>380000</v>
      </c>
      <c r="F8" s="57" t="s">
        <v>45</v>
      </c>
      <c r="G8" s="6"/>
      <c r="H8" s="12">
        <f>SUM(G9:G12)</f>
        <v>100000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94"/>
      <c r="B9" s="9" t="s">
        <v>12</v>
      </c>
      <c r="C9" s="10">
        <v>0</v>
      </c>
      <c r="D9" s="9"/>
      <c r="E9" s="10">
        <f t="shared" ref="E9:E13" si="1">C9+D9</f>
        <v>0</v>
      </c>
      <c r="F9" s="13" t="s">
        <v>102</v>
      </c>
      <c r="G9" s="6">
        <v>100000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94"/>
      <c r="B10" s="9" t="s">
        <v>13</v>
      </c>
      <c r="C10" s="10">
        <v>300000</v>
      </c>
      <c r="D10" s="9">
        <v>300000</v>
      </c>
      <c r="E10" s="10">
        <f t="shared" si="1"/>
        <v>600000</v>
      </c>
      <c r="F10" s="13" t="s">
        <v>49</v>
      </c>
      <c r="G10" s="6" t="s">
        <v>49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15">
      <c r="A11" s="9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94"/>
      <c r="B12" s="14" t="s">
        <v>15</v>
      </c>
      <c r="C12" s="10">
        <v>0</v>
      </c>
      <c r="D12" s="14"/>
      <c r="E12" s="10">
        <f t="shared" si="1"/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95"/>
      <c r="B13" s="15" t="s">
        <v>16</v>
      </c>
      <c r="C13" s="15">
        <f>SUM(C7:C12)</f>
        <v>540000</v>
      </c>
      <c r="D13" s="16">
        <f>SUM(D7:D12)</f>
        <v>440000</v>
      </c>
      <c r="E13" s="10">
        <f t="shared" si="1"/>
        <v>980000</v>
      </c>
      <c r="F13" s="57" t="s">
        <v>17</v>
      </c>
      <c r="G13" s="6"/>
      <c r="H13" s="7">
        <f>SUM(G14:G17)</f>
        <v>715000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15">
      <c r="A14" s="96" t="s">
        <v>18</v>
      </c>
      <c r="B14" s="19" t="s">
        <v>19</v>
      </c>
      <c r="C14" s="20"/>
      <c r="D14" s="20">
        <v>0</v>
      </c>
      <c r="E14" s="20">
        <f>C14+D14</f>
        <v>0</v>
      </c>
      <c r="F14" s="58" t="s">
        <v>90</v>
      </c>
      <c r="G14" s="6">
        <v>350000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97"/>
      <c r="B15" s="24" t="s">
        <v>20</v>
      </c>
      <c r="C15" s="9"/>
      <c r="D15" s="9">
        <v>61000</v>
      </c>
      <c r="E15" s="20">
        <f t="shared" ref="E15:E26" si="2">C15+D15</f>
        <v>61000</v>
      </c>
      <c r="F15" s="26" t="s">
        <v>99</v>
      </c>
      <c r="G15" s="6">
        <v>75000</v>
      </c>
      <c r="H15" s="12"/>
      <c r="I15" s="11">
        <v>454000</v>
      </c>
      <c r="L15" s="21">
        <v>700000</v>
      </c>
      <c r="M15" s="53">
        <f t="shared" si="0"/>
        <v>761000</v>
      </c>
      <c r="N15" s="53"/>
    </row>
    <row r="16" spans="1:14" ht="24" customHeight="1" x14ac:dyDescent="0.15">
      <c r="A16" s="97"/>
      <c r="B16" s="25" t="s">
        <v>21</v>
      </c>
      <c r="C16" s="9"/>
      <c r="D16" s="9"/>
      <c r="E16" s="20">
        <f t="shared" si="2"/>
        <v>0</v>
      </c>
      <c r="F16" s="26" t="s">
        <v>92</v>
      </c>
      <c r="G16" s="6">
        <v>290000</v>
      </c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97"/>
      <c r="B17" s="25" t="s">
        <v>22</v>
      </c>
      <c r="C17" s="9"/>
      <c r="D17" s="9">
        <v>0</v>
      </c>
      <c r="E17" s="20">
        <f t="shared" si="2"/>
        <v>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97"/>
      <c r="B18" s="25" t="s">
        <v>23</v>
      </c>
      <c r="C18" s="9"/>
      <c r="D18" s="9"/>
      <c r="E18" s="20">
        <f t="shared" si="2"/>
        <v>0</v>
      </c>
      <c r="F18" s="56" t="s">
        <v>43</v>
      </c>
      <c r="G18" s="6"/>
      <c r="H18" s="7">
        <f>SUM(G19:G26)</f>
        <v>157500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97"/>
      <c r="B19" s="29" t="s">
        <v>25</v>
      </c>
      <c r="C19" s="9"/>
      <c r="D19" s="9">
        <v>64000</v>
      </c>
      <c r="E19" s="20">
        <f t="shared" si="2"/>
        <v>64000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618000</v>
      </c>
      <c r="N19" s="53"/>
    </row>
    <row r="20" spans="1:16" ht="24" customHeight="1" x14ac:dyDescent="0.15">
      <c r="A20" s="97"/>
      <c r="B20" s="25" t="s">
        <v>26</v>
      </c>
      <c r="C20" s="9"/>
      <c r="D20" s="9">
        <v>25000</v>
      </c>
      <c r="E20" s="20">
        <f t="shared" si="2"/>
        <v>25000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706000</v>
      </c>
      <c r="N20" s="53"/>
    </row>
    <row r="21" spans="1:16" ht="24" customHeight="1" x14ac:dyDescent="0.15">
      <c r="A21" s="97"/>
      <c r="B21" s="25" t="s">
        <v>28</v>
      </c>
      <c r="C21" s="9"/>
      <c r="D21" s="9"/>
      <c r="E21" s="20">
        <f t="shared" si="2"/>
        <v>0</v>
      </c>
      <c r="F21" s="1" t="s">
        <v>44</v>
      </c>
      <c r="G21" s="6">
        <f>P23</f>
        <v>150000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30000</v>
      </c>
    </row>
    <row r="22" spans="1:16" ht="24" customHeight="1" x14ac:dyDescent="0.15">
      <c r="A22" s="97"/>
      <c r="B22" s="25" t="s">
        <v>30</v>
      </c>
      <c r="C22" s="9"/>
      <c r="D22" s="9"/>
      <c r="E22" s="20">
        <f t="shared" si="2"/>
        <v>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120000</v>
      </c>
    </row>
    <row r="23" spans="1:16" ht="24" customHeight="1" x14ac:dyDescent="0.15">
      <c r="A23" s="97"/>
      <c r="B23" s="29" t="s">
        <v>31</v>
      </c>
      <c r="C23" s="9">
        <v>170000</v>
      </c>
      <c r="D23" s="9">
        <v>0</v>
      </c>
      <c r="E23" s="20">
        <f t="shared" si="2"/>
        <v>170000</v>
      </c>
      <c r="F23" s="5" t="s">
        <v>91</v>
      </c>
      <c r="G23" s="6">
        <v>7500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150000</v>
      </c>
    </row>
    <row r="24" spans="1:16" ht="24" customHeight="1" x14ac:dyDescent="0.15">
      <c r="A24" s="97"/>
      <c r="B24" s="25" t="s">
        <v>32</v>
      </c>
      <c r="C24" s="9"/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97"/>
      <c r="B25" s="25" t="s">
        <v>33</v>
      </c>
      <c r="C25" s="9"/>
      <c r="D25" s="9"/>
      <c r="E25" s="20">
        <f t="shared" si="2"/>
        <v>0</v>
      </c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97"/>
      <c r="B27" s="55" t="s">
        <v>93</v>
      </c>
      <c r="C27" s="55">
        <v>0</v>
      </c>
      <c r="D27" s="14">
        <v>200000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441460</v>
      </c>
      <c r="N27" s="53"/>
    </row>
    <row r="28" spans="1:16" ht="18" customHeight="1" x14ac:dyDescent="0.1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98"/>
      <c r="B29" s="36" t="s">
        <v>34</v>
      </c>
      <c r="C29" s="57">
        <f>SUM(C14:C28)</f>
        <v>170000</v>
      </c>
      <c r="D29" s="37">
        <f>SUM(D14:D28)</f>
        <v>350000</v>
      </c>
      <c r="E29" s="38">
        <f>SUM(E14:E28)</f>
        <v>320000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99" t="s">
        <v>35</v>
      </c>
      <c r="B30" s="100"/>
      <c r="C30" s="68"/>
      <c r="D30" s="41">
        <f>D13+D29</f>
        <v>790000</v>
      </c>
      <c r="E30" s="42">
        <f>E29+E13</f>
        <v>1300000</v>
      </c>
      <c r="F30" s="101" t="s">
        <v>36</v>
      </c>
      <c r="G30" s="102"/>
      <c r="H30" s="42">
        <f>SUM(H6:H29)</f>
        <v>1172500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1300000</v>
      </c>
      <c r="F31" s="103" t="s">
        <v>84</v>
      </c>
      <c r="G31" s="104"/>
      <c r="H31" s="48">
        <f>'2022-4월 (4)'!H31+'2022-5월 (5)'!H30</f>
        <v>1604500</v>
      </c>
      <c r="I31" s="49">
        <v>6555365</v>
      </c>
      <c r="J31" s="50" t="s">
        <v>40</v>
      </c>
    </row>
    <row r="32" spans="1:16" ht="23.25" customHeight="1" thickTop="1" thickBot="1" x14ac:dyDescent="0.2">
      <c r="A32" s="81" t="s">
        <v>41</v>
      </c>
      <c r="B32" s="82"/>
      <c r="C32" s="63"/>
      <c r="D32" s="83">
        <f>D30+E6</f>
        <v>3448590</v>
      </c>
      <c r="E32" s="84"/>
      <c r="F32" s="85" t="s">
        <v>42</v>
      </c>
      <c r="G32" s="86"/>
      <c r="H32" s="51">
        <f>D32-H30</f>
        <v>2276090</v>
      </c>
      <c r="I32" s="52"/>
      <c r="J32" s="52"/>
    </row>
    <row r="38" spans="16:18" x14ac:dyDescent="0.15">
      <c r="P38" s="1" t="s">
        <v>94</v>
      </c>
      <c r="Q38" s="1">
        <v>2120090</v>
      </c>
    </row>
    <row r="39" spans="16:18" x14ac:dyDescent="0.15">
      <c r="P39" s="1" t="s">
        <v>95</v>
      </c>
      <c r="Q39" s="1">
        <v>91000</v>
      </c>
      <c r="R39" s="1" t="s">
        <v>96</v>
      </c>
    </row>
    <row r="40" spans="16:18" x14ac:dyDescent="0.15">
      <c r="Q40" s="1">
        <v>80000</v>
      </c>
      <c r="R40" s="1" t="s">
        <v>97</v>
      </c>
    </row>
    <row r="41" spans="16:18" x14ac:dyDescent="0.15">
      <c r="P41" s="1" t="s">
        <v>98</v>
      </c>
      <c r="Q41" s="1">
        <v>35000</v>
      </c>
      <c r="R41" s="1" t="s">
        <v>91</v>
      </c>
    </row>
    <row r="42" spans="16:18" x14ac:dyDescent="0.15">
      <c r="Q42" s="1">
        <v>20000</v>
      </c>
      <c r="R42" s="1" t="s">
        <v>101</v>
      </c>
    </row>
    <row r="43" spans="16:18" x14ac:dyDescent="0.15">
      <c r="Q43" s="1">
        <v>40000</v>
      </c>
      <c r="R43" s="1" t="s">
        <v>100</v>
      </c>
    </row>
    <row r="45" spans="16:18" x14ac:dyDescent="0.15">
      <c r="Q45" s="1">
        <f>Q38+Q39+Q40-Q41-Q42-Q43</f>
        <v>2196090</v>
      </c>
    </row>
    <row r="46" spans="16:18" x14ac:dyDescent="0.15">
      <c r="Q46" s="1">
        <f>H32-Q45</f>
        <v>80000</v>
      </c>
      <c r="R46" s="1" t="s">
        <v>103</v>
      </c>
    </row>
    <row r="47" spans="16:18" x14ac:dyDescent="0.15">
      <c r="Q47" s="1" t="s">
        <v>104</v>
      </c>
    </row>
    <row r="50" spans="1:6" x14ac:dyDescent="0.15">
      <c r="F50" s="65"/>
    </row>
    <row r="51" spans="1:6" x14ac:dyDescent="0.15">
      <c r="A51" s="1" t="s">
        <v>49</v>
      </c>
      <c r="B51" s="71"/>
      <c r="C51" s="71"/>
      <c r="D51" s="71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9"/>
  <sheetViews>
    <sheetView topLeftCell="A16" zoomScale="90" zoomScaleNormal="85" workbookViewId="0">
      <selection activeCell="H33" sqref="H33"/>
    </sheetView>
  </sheetViews>
  <sheetFormatPr defaultColWidth="8.88671875" defaultRowHeight="13.5" x14ac:dyDescent="0.15"/>
  <cols>
    <col min="1" max="1" width="5.109375" style="1" customWidth="1"/>
    <col min="2" max="3" width="15.77734375" style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105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'2022-5월 (5)'!H32</f>
        <v>2276090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/>
      <c r="D7" s="9">
        <v>100000</v>
      </c>
      <c r="E7" s="10">
        <f>C7+D7</f>
        <v>100000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1060000</v>
      </c>
      <c r="N7" s="53"/>
    </row>
    <row r="8" spans="1:14" ht="24.75" customHeight="1" x14ac:dyDescent="0.15">
      <c r="A8" s="94"/>
      <c r="B8" s="9" t="s">
        <v>11</v>
      </c>
      <c r="C8" s="10">
        <v>380000</v>
      </c>
      <c r="D8" s="9">
        <v>70000</v>
      </c>
      <c r="E8" s="10">
        <f>C8+D8</f>
        <v>450000</v>
      </c>
      <c r="F8" s="57" t="s">
        <v>45</v>
      </c>
      <c r="G8" s="6"/>
      <c r="H8" s="12">
        <f>SUM(G9:G13)</f>
        <v>140000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15">
      <c r="A9" s="94"/>
      <c r="B9" s="9" t="s">
        <v>106</v>
      </c>
      <c r="C9" s="10"/>
      <c r="D9" s="9"/>
      <c r="E9" s="10"/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15">
      <c r="A10" s="94"/>
      <c r="B10" s="9" t="s">
        <v>12</v>
      </c>
      <c r="C10" s="10">
        <v>0</v>
      </c>
      <c r="D10" s="9"/>
      <c r="E10" s="10">
        <f t="shared" ref="E10:E14" si="1">C10+D10</f>
        <v>0</v>
      </c>
      <c r="F10" s="13" t="s">
        <v>114</v>
      </c>
      <c r="G10" s="6">
        <v>100000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15">
      <c r="A11" s="94"/>
      <c r="B11" s="9" t="s">
        <v>13</v>
      </c>
      <c r="C11" s="10">
        <v>600000</v>
      </c>
      <c r="D11" s="9"/>
      <c r="E11" s="10">
        <f t="shared" si="1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0"/>
        <v>560000</v>
      </c>
      <c r="N11" s="53"/>
    </row>
    <row r="12" spans="1:14" ht="24.75" customHeight="1" x14ac:dyDescent="0.15">
      <c r="A12" s="94"/>
      <c r="B12" s="14" t="s">
        <v>14</v>
      </c>
      <c r="C12" s="10">
        <v>0</v>
      </c>
      <c r="D12" s="14">
        <v>50000</v>
      </c>
      <c r="E12" s="10">
        <f t="shared" si="1"/>
        <v>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2">
      <c r="A13" s="94"/>
      <c r="B13" s="14" t="s">
        <v>15</v>
      </c>
      <c r="C13" s="10">
        <v>0</v>
      </c>
      <c r="D13" s="14"/>
      <c r="E13" s="10">
        <f t="shared" si="1"/>
        <v>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2">
      <c r="A14" s="95"/>
      <c r="B14" s="15" t="s">
        <v>16</v>
      </c>
      <c r="C14" s="15">
        <f>SUM(C7:C13)</f>
        <v>980000</v>
      </c>
      <c r="D14" s="16">
        <f>SUM(D7:D13)</f>
        <v>220000</v>
      </c>
      <c r="E14" s="10">
        <f t="shared" si="1"/>
        <v>1200000</v>
      </c>
      <c r="F14" s="57" t="s">
        <v>17</v>
      </c>
      <c r="G14" s="6"/>
      <c r="H14" s="7">
        <f>SUM(G15:G17)</f>
        <v>50000</v>
      </c>
      <c r="I14" s="18">
        <f>SUM(I7:I12)</f>
        <v>2150000</v>
      </c>
      <c r="M14" s="53">
        <f t="shared" si="0"/>
        <v>220000</v>
      </c>
      <c r="N14" s="53"/>
    </row>
    <row r="15" spans="1:14" ht="24" customHeight="1" x14ac:dyDescent="0.15">
      <c r="A15" s="96" t="s">
        <v>18</v>
      </c>
      <c r="B15" s="19" t="s">
        <v>19</v>
      </c>
      <c r="C15" s="20">
        <v>0</v>
      </c>
      <c r="D15" s="20">
        <v>126000</v>
      </c>
      <c r="E15" s="20">
        <f>C15+D15</f>
        <v>126000</v>
      </c>
      <c r="F15" s="58" t="s">
        <v>113</v>
      </c>
      <c r="G15" s="6">
        <v>50000</v>
      </c>
      <c r="H15" s="22"/>
      <c r="I15" s="23">
        <v>259000</v>
      </c>
      <c r="L15" s="21">
        <v>500000</v>
      </c>
      <c r="M15" s="53">
        <f t="shared" si="0"/>
        <v>626000</v>
      </c>
      <c r="N15" s="53"/>
    </row>
    <row r="16" spans="1:14" ht="24" customHeight="1" x14ac:dyDescent="0.15">
      <c r="A16" s="97"/>
      <c r="B16" s="24" t="s">
        <v>20</v>
      </c>
      <c r="C16" s="9">
        <v>61000</v>
      </c>
      <c r="D16" s="9">
        <v>128000</v>
      </c>
      <c r="E16" s="20">
        <f t="shared" ref="E16:E26" si="2">C16+D16</f>
        <v>189000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0"/>
        <v>828000</v>
      </c>
      <c r="N16" s="53"/>
    </row>
    <row r="17" spans="1:17" ht="24" customHeight="1" x14ac:dyDescent="0.15">
      <c r="A17" s="97"/>
      <c r="B17" s="25" t="s">
        <v>22</v>
      </c>
      <c r="C17" s="9">
        <v>0</v>
      </c>
      <c r="D17" s="9">
        <v>76000</v>
      </c>
      <c r="E17" s="20">
        <f t="shared" si="2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862000</v>
      </c>
      <c r="N17" s="53"/>
    </row>
    <row r="18" spans="1:17" ht="24" customHeight="1" x14ac:dyDescent="0.15">
      <c r="A18" s="97"/>
      <c r="B18" s="25" t="s">
        <v>23</v>
      </c>
      <c r="C18" s="9">
        <v>0</v>
      </c>
      <c r="D18" s="9">
        <v>103000</v>
      </c>
      <c r="E18" s="20">
        <f t="shared" si="2"/>
        <v>103000</v>
      </c>
      <c r="F18" s="56" t="s">
        <v>43</v>
      </c>
      <c r="G18" s="6"/>
      <c r="H18" s="7">
        <f>SUM(G19:G26)</f>
        <v>1146000</v>
      </c>
      <c r="I18" s="11">
        <v>434000</v>
      </c>
      <c r="K18" s="28" t="s">
        <v>24</v>
      </c>
      <c r="L18" s="21">
        <v>769000</v>
      </c>
      <c r="M18" s="53">
        <f t="shared" si="0"/>
        <v>872000</v>
      </c>
      <c r="N18" s="53"/>
    </row>
    <row r="19" spans="1:17" ht="24" customHeight="1" x14ac:dyDescent="0.15">
      <c r="A19" s="97"/>
      <c r="B19" s="29" t="s">
        <v>25</v>
      </c>
      <c r="C19" s="9">
        <v>64000</v>
      </c>
      <c r="D19" s="9">
        <v>74000</v>
      </c>
      <c r="E19" s="20">
        <f t="shared" si="2"/>
        <v>138000</v>
      </c>
      <c r="F19" s="5" t="s">
        <v>81</v>
      </c>
      <c r="G19" s="6">
        <v>400000</v>
      </c>
      <c r="H19" s="22"/>
      <c r="I19" s="11">
        <v>338000</v>
      </c>
      <c r="K19" s="27"/>
      <c r="L19" s="21">
        <v>554000</v>
      </c>
      <c r="M19" s="53">
        <f t="shared" si="0"/>
        <v>628000</v>
      </c>
      <c r="N19" s="53"/>
    </row>
    <row r="20" spans="1:17" ht="24" customHeight="1" x14ac:dyDescent="0.15">
      <c r="A20" s="97"/>
      <c r="B20" s="25" t="s">
        <v>26</v>
      </c>
      <c r="C20" s="9">
        <v>25000</v>
      </c>
      <c r="D20" s="9">
        <v>64000</v>
      </c>
      <c r="E20" s="20">
        <f t="shared" si="2"/>
        <v>89000</v>
      </c>
      <c r="F20" s="5" t="s">
        <v>115</v>
      </c>
      <c r="G20" s="6">
        <v>113000</v>
      </c>
      <c r="H20" s="22"/>
      <c r="I20" s="11">
        <v>206500</v>
      </c>
      <c r="K20" s="30"/>
      <c r="L20" s="21">
        <v>681000</v>
      </c>
      <c r="M20" s="53">
        <f t="shared" si="0"/>
        <v>745000</v>
      </c>
      <c r="N20" s="53"/>
    </row>
    <row r="21" spans="1:17" ht="24" customHeight="1" x14ac:dyDescent="0.15">
      <c r="A21" s="97"/>
      <c r="B21" s="25" t="s">
        <v>28</v>
      </c>
      <c r="C21" s="9">
        <v>0</v>
      </c>
      <c r="D21" s="9">
        <v>63000</v>
      </c>
      <c r="E21" s="20">
        <f t="shared" si="2"/>
        <v>63000</v>
      </c>
      <c r="F21" s="1" t="s">
        <v>44</v>
      </c>
      <c r="G21" s="6">
        <f>P23</f>
        <v>143000</v>
      </c>
      <c r="H21" s="22"/>
      <c r="I21" s="11">
        <v>332000</v>
      </c>
      <c r="L21" s="21">
        <v>570000</v>
      </c>
      <c r="M21" s="53">
        <f t="shared" si="0"/>
        <v>633000</v>
      </c>
      <c r="N21" s="53"/>
      <c r="O21" s="1" t="s">
        <v>81</v>
      </c>
      <c r="P21" s="1">
        <v>23000</v>
      </c>
    </row>
    <row r="22" spans="1:17" ht="24" customHeight="1" x14ac:dyDescent="0.15">
      <c r="A22" s="97"/>
      <c r="B22" s="25" t="s">
        <v>30</v>
      </c>
      <c r="C22" s="9">
        <v>0</v>
      </c>
      <c r="D22" s="9">
        <v>109000</v>
      </c>
      <c r="E22" s="20">
        <f t="shared" si="2"/>
        <v>109000</v>
      </c>
      <c r="F22" s="5" t="s">
        <v>117</v>
      </c>
      <c r="G22" s="6">
        <v>420000</v>
      </c>
      <c r="H22" s="67" t="s">
        <v>49</v>
      </c>
      <c r="I22" s="11">
        <v>342000</v>
      </c>
      <c r="L22" s="21">
        <v>620000</v>
      </c>
      <c r="M22" s="53">
        <f t="shared" si="0"/>
        <v>729000</v>
      </c>
      <c r="N22" s="53"/>
      <c r="P22" s="1">
        <v>120000</v>
      </c>
    </row>
    <row r="23" spans="1:17" ht="24" customHeight="1" x14ac:dyDescent="0.15">
      <c r="A23" s="97"/>
      <c r="B23" s="29" t="s">
        <v>31</v>
      </c>
      <c r="C23" s="9">
        <v>170000</v>
      </c>
      <c r="D23" s="9">
        <v>149000</v>
      </c>
      <c r="E23" s="20">
        <f t="shared" si="2"/>
        <v>319000</v>
      </c>
      <c r="F23" s="5" t="s">
        <v>91</v>
      </c>
      <c r="G23" s="6">
        <v>70000</v>
      </c>
      <c r="H23" s="7" t="s">
        <v>49</v>
      </c>
      <c r="I23" s="11">
        <v>304000</v>
      </c>
      <c r="L23" s="21">
        <v>458000</v>
      </c>
      <c r="M23" s="53">
        <f t="shared" si="0"/>
        <v>607000</v>
      </c>
      <c r="N23" s="53"/>
      <c r="P23" s="1">
        <f>SUM(P21:P22)</f>
        <v>143000</v>
      </c>
    </row>
    <row r="24" spans="1:17" ht="24" customHeight="1" x14ac:dyDescent="0.1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7" ht="24" customHeight="1" x14ac:dyDescent="0.15">
      <c r="A25" s="97"/>
      <c r="B25" s="25" t="s">
        <v>33</v>
      </c>
      <c r="C25" s="9"/>
      <c r="D25" s="9">
        <v>43000</v>
      </c>
      <c r="E25" s="20">
        <f t="shared" si="2"/>
        <v>43000</v>
      </c>
      <c r="F25" s="13"/>
      <c r="G25" s="6"/>
      <c r="H25" s="7"/>
      <c r="I25" s="11">
        <v>477000</v>
      </c>
      <c r="L25" s="21">
        <v>137000</v>
      </c>
      <c r="M25" s="53">
        <f t="shared" si="0"/>
        <v>180000</v>
      </c>
      <c r="N25" s="53"/>
    </row>
    <row r="26" spans="1:17" ht="24" customHeight="1" x14ac:dyDescent="0.1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15">
      <c r="A27" s="97"/>
      <c r="B27" s="55" t="s">
        <v>93</v>
      </c>
      <c r="C27" s="55">
        <v>0</v>
      </c>
      <c r="D27" s="14">
        <v>54000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295460</v>
      </c>
      <c r="N27" s="53"/>
      <c r="Q27" s="1" t="s">
        <v>109</v>
      </c>
    </row>
    <row r="28" spans="1:17" ht="24" customHeight="1" x14ac:dyDescent="0.1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97"/>
      <c r="B29" s="62" t="s">
        <v>116</v>
      </c>
      <c r="C29" s="62"/>
      <c r="D29" s="61">
        <v>112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98"/>
      <c r="B30" s="36" t="s">
        <v>34</v>
      </c>
      <c r="C30" s="57">
        <f>SUM(C15:C29)</f>
        <v>320000</v>
      </c>
      <c r="D30" s="37">
        <f>SUM(D15:D29)</f>
        <v>989112</v>
      </c>
      <c r="E30" s="38">
        <f>SUM(E15:E29)</f>
        <v>1255000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99" t="s">
        <v>35</v>
      </c>
      <c r="B31" s="100"/>
      <c r="C31" s="68"/>
      <c r="D31" s="41">
        <f>D14+D30</f>
        <v>1209112</v>
      </c>
      <c r="E31" s="42">
        <f>E30+E14</f>
        <v>2455000</v>
      </c>
      <c r="F31" s="101" t="s">
        <v>36</v>
      </c>
      <c r="G31" s="102"/>
      <c r="H31" s="42">
        <f>SUM(H6:H30)</f>
        <v>1636000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54</v>
      </c>
      <c r="E32" s="47">
        <f>E31</f>
        <v>2455000</v>
      </c>
      <c r="F32" s="103" t="s">
        <v>84</v>
      </c>
      <c r="G32" s="104"/>
      <c r="H32" s="48">
        <f>'2022-5월 (5)'!H31+'2022-6월 (6)'!H31</f>
        <v>3240500</v>
      </c>
      <c r="I32" s="49">
        <v>6555365</v>
      </c>
      <c r="J32" s="50" t="s">
        <v>40</v>
      </c>
    </row>
    <row r="33" spans="1:18" ht="23.25" customHeight="1" thickTop="1" thickBot="1" x14ac:dyDescent="0.2">
      <c r="A33" s="81" t="s">
        <v>41</v>
      </c>
      <c r="B33" s="82"/>
      <c r="C33" s="63"/>
      <c r="D33" s="83">
        <f>D31+E6</f>
        <v>3485202</v>
      </c>
      <c r="E33" s="84"/>
      <c r="F33" s="85" t="s">
        <v>42</v>
      </c>
      <c r="G33" s="86"/>
      <c r="H33" s="51">
        <f>D33-H31</f>
        <v>1849202</v>
      </c>
      <c r="I33" s="52"/>
      <c r="J33" s="52"/>
    </row>
    <row r="39" spans="1:18" x14ac:dyDescent="0.15">
      <c r="P39" s="1" t="s">
        <v>94</v>
      </c>
      <c r="Q39" s="1">
        <v>1529202</v>
      </c>
    </row>
    <row r="40" spans="1:18" x14ac:dyDescent="0.15">
      <c r="P40" s="1" t="s">
        <v>95</v>
      </c>
      <c r="Q40" s="1">
        <v>180000</v>
      </c>
      <c r="R40" s="1" t="s">
        <v>96</v>
      </c>
    </row>
    <row r="41" spans="1:18" x14ac:dyDescent="0.15">
      <c r="Q41" s="1">
        <v>0</v>
      </c>
      <c r="R41" s="1" t="s">
        <v>97</v>
      </c>
    </row>
    <row r="42" spans="1:18" x14ac:dyDescent="0.15">
      <c r="P42" s="1" t="s">
        <v>98</v>
      </c>
      <c r="Q42" s="1">
        <v>0</v>
      </c>
      <c r="R42" s="1" t="s">
        <v>91</v>
      </c>
    </row>
    <row r="43" spans="1:18" x14ac:dyDescent="0.15">
      <c r="Q43" s="1">
        <v>20000</v>
      </c>
      <c r="R43" s="1" t="s">
        <v>101</v>
      </c>
    </row>
    <row r="44" spans="1:18" x14ac:dyDescent="0.15">
      <c r="Q44" s="1">
        <v>0</v>
      </c>
      <c r="R44" s="1" t="s">
        <v>100</v>
      </c>
    </row>
    <row r="45" spans="1:18" x14ac:dyDescent="0.15">
      <c r="Q45" s="1">
        <v>0</v>
      </c>
      <c r="R45" s="1" t="s">
        <v>108</v>
      </c>
    </row>
    <row r="47" spans="1:18" x14ac:dyDescent="0.15">
      <c r="Q47" s="1">
        <f>Q39+Q40+Q41-Q42-Q43-Q44-Q45</f>
        <v>1689202</v>
      </c>
    </row>
    <row r="48" spans="1:18" x14ac:dyDescent="0.15">
      <c r="Q48" s="1">
        <f>H33-Q47</f>
        <v>160000</v>
      </c>
      <c r="R48" s="1" t="s">
        <v>103</v>
      </c>
    </row>
    <row r="49" spans="1:20" x14ac:dyDescent="0.15">
      <c r="Q49" s="1" t="s">
        <v>104</v>
      </c>
    </row>
    <row r="51" spans="1:20" x14ac:dyDescent="0.15">
      <c r="F51" s="65"/>
    </row>
    <row r="52" spans="1:20" x14ac:dyDescent="0.15">
      <c r="A52" s="1" t="s">
        <v>49</v>
      </c>
      <c r="B52" s="71"/>
      <c r="C52" s="71"/>
      <c r="D52" s="71"/>
    </row>
    <row r="54" spans="1:20" x14ac:dyDescent="0.15">
      <c r="P54" s="1" t="s">
        <v>107</v>
      </c>
      <c r="Q54" s="1">
        <v>40000</v>
      </c>
      <c r="R54" s="1" t="s">
        <v>100</v>
      </c>
    </row>
    <row r="55" spans="1:20" x14ac:dyDescent="0.15">
      <c r="Q55" s="1">
        <v>210000</v>
      </c>
      <c r="R55" s="1" t="s">
        <v>108</v>
      </c>
      <c r="T55" s="1" t="s">
        <v>110</v>
      </c>
    </row>
    <row r="56" spans="1:20" x14ac:dyDescent="0.15">
      <c r="Q56" s="1">
        <v>42000</v>
      </c>
      <c r="R56" s="1" t="s">
        <v>91</v>
      </c>
      <c r="T56" s="1" t="s">
        <v>111</v>
      </c>
    </row>
    <row r="57" spans="1:20" x14ac:dyDescent="0.15">
      <c r="Q57" s="1">
        <f>SUM(Q54:Q56)</f>
        <v>292000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9"/>
  <sheetViews>
    <sheetView topLeftCell="A18" zoomScale="90" zoomScaleNormal="85" workbookViewId="0">
      <selection activeCell="H33" sqref="H33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118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'2022-6월 (6)'!H33</f>
        <v>1849202</v>
      </c>
      <c r="F6" s="57" t="s">
        <v>46</v>
      </c>
      <c r="G6" s="6"/>
      <c r="H6" s="7">
        <f>G7</f>
        <v>460000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>
        <v>100000</v>
      </c>
      <c r="D7" s="9">
        <v>120000</v>
      </c>
      <c r="E7" s="10">
        <f>C7+D7</f>
        <v>220000</v>
      </c>
      <c r="F7" s="5" t="s">
        <v>53</v>
      </c>
      <c r="G7" s="6">
        <v>460000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15">
      <c r="A8" s="94"/>
      <c r="B8" s="9" t="s">
        <v>11</v>
      </c>
      <c r="C8" s="10">
        <v>450000</v>
      </c>
      <c r="D8" s="9">
        <v>70000</v>
      </c>
      <c r="E8" s="10">
        <f t="shared" ref="E8:E13" si="0">C8+D8</f>
        <v>520000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15">
      <c r="A9" s="94"/>
      <c r="B9" s="9" t="s">
        <v>106</v>
      </c>
      <c r="C9" s="10"/>
      <c r="D9" s="9">
        <v>70000</v>
      </c>
      <c r="E9" s="10">
        <f t="shared" si="0"/>
        <v>70000</v>
      </c>
      <c r="F9" s="5" t="s">
        <v>112</v>
      </c>
      <c r="G9" s="6">
        <v>0</v>
      </c>
      <c r="H9" s="12"/>
      <c r="I9" s="11"/>
      <c r="L9" s="10"/>
      <c r="M9" s="53"/>
      <c r="N9" s="53"/>
    </row>
    <row r="10" spans="1:14" ht="24.75" customHeight="1" x14ac:dyDescent="0.1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40000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94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15">
      <c r="A12" s="94"/>
      <c r="B12" s="14" t="s">
        <v>14</v>
      </c>
      <c r="C12" s="10">
        <v>50000</v>
      </c>
      <c r="D12" s="14">
        <v>50000</v>
      </c>
      <c r="E12" s="10">
        <f t="shared" si="0"/>
        <v>100000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94"/>
      <c r="B13" s="14" t="s">
        <v>15</v>
      </c>
      <c r="C13" s="10">
        <v>0</v>
      </c>
      <c r="D13" s="14">
        <v>60000</v>
      </c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460000</v>
      </c>
      <c r="N13" s="53"/>
    </row>
    <row r="14" spans="1:14" ht="24.75" customHeight="1" thickBot="1" x14ac:dyDescent="0.2">
      <c r="A14" s="95"/>
      <c r="B14" s="15" t="s">
        <v>16</v>
      </c>
      <c r="C14" s="15">
        <f>SUM(C7:C13)</f>
        <v>1200000</v>
      </c>
      <c r="D14" s="16">
        <f>SUM(D7:D13)</f>
        <v>370000</v>
      </c>
      <c r="E14" s="10">
        <f t="shared" ref="E14" si="2">C14+D14</f>
        <v>1570000</v>
      </c>
      <c r="F14" s="57" t="s">
        <v>17</v>
      </c>
      <c r="G14" s="6"/>
      <c r="H14" s="7">
        <f>SUM(G15:G17)</f>
        <v>100000</v>
      </c>
      <c r="I14" s="18">
        <f>SUM(I7:I12)</f>
        <v>2150000</v>
      </c>
      <c r="M14" s="53">
        <f t="shared" si="1"/>
        <v>370000</v>
      </c>
      <c r="N14" s="53"/>
    </row>
    <row r="15" spans="1:14" ht="24" customHeight="1" x14ac:dyDescent="0.15">
      <c r="A15" s="96" t="s">
        <v>18</v>
      </c>
      <c r="B15" s="19" t="s">
        <v>19</v>
      </c>
      <c r="C15" s="20">
        <v>126000</v>
      </c>
      <c r="D15" s="20">
        <v>43000</v>
      </c>
      <c r="E15" s="20">
        <f>C15+D15</f>
        <v>169000</v>
      </c>
      <c r="F15" s="58" t="s">
        <v>148</v>
      </c>
      <c r="G15" s="6">
        <v>100000</v>
      </c>
      <c r="H15" s="22"/>
      <c r="I15" s="23">
        <v>259000</v>
      </c>
      <c r="L15" s="21">
        <v>500000</v>
      </c>
      <c r="M15" s="53">
        <f t="shared" si="1"/>
        <v>543000</v>
      </c>
      <c r="N15" s="53"/>
    </row>
    <row r="16" spans="1:14" ht="24" customHeight="1" x14ac:dyDescent="0.15">
      <c r="A16" s="97"/>
      <c r="B16" s="24" t="s">
        <v>20</v>
      </c>
      <c r="C16" s="9">
        <v>189000</v>
      </c>
      <c r="D16" s="9">
        <v>92000</v>
      </c>
      <c r="E16" s="20">
        <f t="shared" ref="E16:E26" si="3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792000</v>
      </c>
      <c r="N16" s="53"/>
    </row>
    <row r="17" spans="1:17" ht="24" customHeight="1" x14ac:dyDescent="0.15">
      <c r="A17" s="97"/>
      <c r="B17" s="25" t="s">
        <v>22</v>
      </c>
      <c r="C17" s="9">
        <v>76000</v>
      </c>
      <c r="D17" s="9"/>
      <c r="E17" s="20">
        <f t="shared" si="3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15">
      <c r="A18" s="97"/>
      <c r="B18" s="25" t="s">
        <v>23</v>
      </c>
      <c r="C18" s="9">
        <v>103000</v>
      </c>
      <c r="D18" s="9">
        <v>74000</v>
      </c>
      <c r="E18" s="20">
        <f t="shared" si="3"/>
        <v>177000</v>
      </c>
      <c r="F18" s="56" t="s">
        <v>43</v>
      </c>
      <c r="G18" s="6"/>
      <c r="H18" s="7">
        <f>SUM(G19:G26)</f>
        <v>140000</v>
      </c>
      <c r="I18" s="11">
        <v>434000</v>
      </c>
      <c r="K18" s="28" t="s">
        <v>24</v>
      </c>
      <c r="L18" s="21">
        <v>769000</v>
      </c>
      <c r="M18" s="53">
        <f t="shared" si="1"/>
        <v>843000</v>
      </c>
      <c r="N18" s="53"/>
    </row>
    <row r="19" spans="1:17" ht="24" customHeight="1" x14ac:dyDescent="0.15">
      <c r="A19" s="97"/>
      <c r="B19" s="29" t="s">
        <v>25</v>
      </c>
      <c r="C19" s="9">
        <v>138000</v>
      </c>
      <c r="D19" s="9">
        <v>61000</v>
      </c>
      <c r="E19" s="20">
        <f t="shared" si="3"/>
        <v>199000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15">
      <c r="A20" s="97"/>
      <c r="B20" s="25" t="s">
        <v>26</v>
      </c>
      <c r="C20" s="9">
        <v>89000</v>
      </c>
      <c r="D20" s="9">
        <v>53000</v>
      </c>
      <c r="E20" s="20">
        <f t="shared" si="3"/>
        <v>142000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734000</v>
      </c>
      <c r="N20" s="53"/>
    </row>
    <row r="21" spans="1:17" ht="24" customHeight="1" x14ac:dyDescent="0.15">
      <c r="A21" s="97"/>
      <c r="B21" s="25" t="s">
        <v>28</v>
      </c>
      <c r="C21" s="9">
        <v>63000</v>
      </c>
      <c r="D21" s="9">
        <v>79000</v>
      </c>
      <c r="E21" s="20">
        <f t="shared" si="3"/>
        <v>142000</v>
      </c>
      <c r="F21" s="1" t="s">
        <v>44</v>
      </c>
      <c r="G21" s="6">
        <f>P23</f>
        <v>140000</v>
      </c>
      <c r="H21" s="22"/>
      <c r="I21" s="11">
        <v>332000</v>
      </c>
      <c r="L21" s="21">
        <v>570000</v>
      </c>
      <c r="M21" s="53">
        <f t="shared" si="1"/>
        <v>649000</v>
      </c>
      <c r="N21" s="53"/>
      <c r="O21" s="1" t="s">
        <v>81</v>
      </c>
      <c r="P21" s="1">
        <v>20000</v>
      </c>
    </row>
    <row r="22" spans="1:17" ht="24" customHeight="1" x14ac:dyDescent="0.15">
      <c r="A22" s="97"/>
      <c r="B22" s="25" t="s">
        <v>30</v>
      </c>
      <c r="C22" s="9">
        <v>109000</v>
      </c>
      <c r="D22" s="9">
        <v>74000</v>
      </c>
      <c r="E22" s="20">
        <f t="shared" si="3"/>
        <v>183000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694000</v>
      </c>
      <c r="N22" s="53"/>
      <c r="P22" s="1">
        <v>120000</v>
      </c>
    </row>
    <row r="23" spans="1:17" ht="24" customHeight="1" x14ac:dyDescent="0.15">
      <c r="A23" s="97"/>
      <c r="B23" s="29" t="s">
        <v>31</v>
      </c>
      <c r="C23" s="9">
        <v>319000</v>
      </c>
      <c r="D23" s="9">
        <v>137000</v>
      </c>
      <c r="E23" s="20">
        <f t="shared" si="3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595000</v>
      </c>
      <c r="N23" s="53"/>
      <c r="P23" s="1">
        <f>SUM(P21:P22)</f>
        <v>140000</v>
      </c>
    </row>
    <row r="24" spans="1:17" ht="24" customHeight="1" x14ac:dyDescent="0.15">
      <c r="A24" s="97"/>
      <c r="B24" s="25" t="s">
        <v>32</v>
      </c>
      <c r="C24" s="9">
        <v>0</v>
      </c>
      <c r="D24" s="9"/>
      <c r="E24" s="20">
        <f t="shared" si="3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97"/>
      <c r="B25" s="25" t="s">
        <v>33</v>
      </c>
      <c r="C25" s="9">
        <v>43000</v>
      </c>
      <c r="D25" s="9">
        <v>59000</v>
      </c>
      <c r="E25" s="20">
        <f t="shared" si="3"/>
        <v>102000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15">
      <c r="A26" s="97"/>
      <c r="B26" s="25" t="s">
        <v>47</v>
      </c>
      <c r="C26" s="31">
        <v>0</v>
      </c>
      <c r="D26" s="31"/>
      <c r="E26" s="20">
        <f t="shared" si="3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97"/>
      <c r="B27" s="55" t="s">
        <v>146</v>
      </c>
      <c r="C27" s="55">
        <v>0</v>
      </c>
      <c r="D27" s="14">
        <v>30000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271460</v>
      </c>
      <c r="N27" s="53"/>
      <c r="Q27" s="1" t="s">
        <v>109</v>
      </c>
    </row>
    <row r="28" spans="1:17" ht="24" customHeight="1" x14ac:dyDescent="0.1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97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98"/>
      <c r="B30" s="36" t="s">
        <v>34</v>
      </c>
      <c r="C30" s="57">
        <f>SUM(C15:C29)</f>
        <v>1255000</v>
      </c>
      <c r="D30" s="37">
        <f>SUM(D15:D29)</f>
        <v>702000</v>
      </c>
      <c r="E30" s="38">
        <f>SUM(E15:E29)</f>
        <v>1927000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99" t="s">
        <v>35</v>
      </c>
      <c r="B31" s="100"/>
      <c r="C31" s="68"/>
      <c r="D31" s="41">
        <f>D14+D30</f>
        <v>1072000</v>
      </c>
      <c r="E31" s="42">
        <f>E30+E14</f>
        <v>3497000</v>
      </c>
      <c r="F31" s="101" t="s">
        <v>36</v>
      </c>
      <c r="G31" s="102"/>
      <c r="H31" s="42">
        <f>SUM(H6:H30)</f>
        <v>740000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3497000</v>
      </c>
      <c r="F32" s="103" t="s">
        <v>120</v>
      </c>
      <c r="G32" s="104"/>
      <c r="H32" s="48">
        <v>3980500</v>
      </c>
      <c r="I32" s="49">
        <v>6555365</v>
      </c>
      <c r="J32" s="50" t="s">
        <v>40</v>
      </c>
    </row>
    <row r="33" spans="1:21" ht="23.25" customHeight="1" thickTop="1" thickBot="1" x14ac:dyDescent="0.2">
      <c r="A33" s="81" t="s">
        <v>41</v>
      </c>
      <c r="B33" s="82"/>
      <c r="C33" s="63"/>
      <c r="D33" s="83">
        <f>D31+E6</f>
        <v>2921202</v>
      </c>
      <c r="E33" s="84"/>
      <c r="F33" s="85" t="s">
        <v>42</v>
      </c>
      <c r="G33" s="86"/>
      <c r="H33" s="51">
        <f>D33-H31</f>
        <v>2181202</v>
      </c>
      <c r="I33" s="52"/>
      <c r="J33" s="52"/>
    </row>
    <row r="38" spans="1:21" x14ac:dyDescent="0.15">
      <c r="C38" s="1" t="s">
        <v>152</v>
      </c>
      <c r="D38" s="1">
        <v>300000</v>
      </c>
    </row>
    <row r="39" spans="1:21" x14ac:dyDescent="0.15">
      <c r="C39" s="1" t="s">
        <v>153</v>
      </c>
      <c r="D39" s="1">
        <v>160000</v>
      </c>
      <c r="P39" s="1" t="s">
        <v>94</v>
      </c>
      <c r="Q39" s="1">
        <v>2278702</v>
      </c>
    </row>
    <row r="40" spans="1:21" x14ac:dyDescent="0.15">
      <c r="C40" s="1" t="s">
        <v>152</v>
      </c>
      <c r="D40" s="72">
        <f>SUM(D38:D39)</f>
        <v>460000</v>
      </c>
      <c r="P40" s="1" t="s">
        <v>95</v>
      </c>
      <c r="Q40" s="1">
        <v>0</v>
      </c>
      <c r="R40" s="1" t="s">
        <v>144</v>
      </c>
    </row>
    <row r="41" spans="1:21" x14ac:dyDescent="0.15">
      <c r="Q41" s="1">
        <v>0</v>
      </c>
      <c r="R41" s="1" t="s">
        <v>97</v>
      </c>
    </row>
    <row r="42" spans="1:21" x14ac:dyDescent="0.15"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Q43" s="1">
        <v>20000</v>
      </c>
      <c r="R43" s="1" t="s">
        <v>101</v>
      </c>
      <c r="S43" s="1" t="s">
        <v>149</v>
      </c>
    </row>
    <row r="44" spans="1:21" x14ac:dyDescent="0.1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Q45" s="1">
        <v>0</v>
      </c>
      <c r="R45" s="1" t="s">
        <v>108</v>
      </c>
    </row>
    <row r="47" spans="1:21" x14ac:dyDescent="0.15">
      <c r="Q47" s="1">
        <f>Q39+Q40+Q41-Q42-Q43-Q44-Q45</f>
        <v>2177202</v>
      </c>
    </row>
    <row r="48" spans="1:21" x14ac:dyDescent="0.15">
      <c r="Q48" s="1">
        <f>H33-Q47</f>
        <v>4000</v>
      </c>
      <c r="R48" s="1" t="s">
        <v>103</v>
      </c>
    </row>
    <row r="49" spans="1:17" x14ac:dyDescent="0.15">
      <c r="Q49" s="1" t="s">
        <v>104</v>
      </c>
    </row>
    <row r="50" spans="1:17" x14ac:dyDescent="0.15">
      <c r="B50" s="1" t="s">
        <v>121</v>
      </c>
      <c r="C50" s="1" t="s">
        <v>124</v>
      </c>
      <c r="D50" s="1" t="s">
        <v>131</v>
      </c>
    </row>
    <row r="51" spans="1:17" x14ac:dyDescent="0.15">
      <c r="B51" s="1" t="s">
        <v>122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123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7" spans="1:17" x14ac:dyDescent="0.15">
      <c r="C57" s="1" t="s">
        <v>133</v>
      </c>
      <c r="D57" s="1" t="s">
        <v>134</v>
      </c>
      <c r="E57" s="1" t="s">
        <v>135</v>
      </c>
      <c r="F57" s="1" t="s">
        <v>138</v>
      </c>
    </row>
    <row r="58" spans="1:17" x14ac:dyDescent="0.15">
      <c r="B58" s="1" t="s">
        <v>132</v>
      </c>
      <c r="C58" s="1">
        <v>40000</v>
      </c>
      <c r="D58" s="1">
        <v>210000</v>
      </c>
    </row>
    <row r="59" spans="1:17" x14ac:dyDescent="0.15">
      <c r="B59" s="1" t="s">
        <v>136</v>
      </c>
      <c r="C59" s="1">
        <v>40000</v>
      </c>
      <c r="E59" s="1" t="s">
        <v>140</v>
      </c>
      <c r="F59" s="1" t="s">
        <v>137</v>
      </c>
    </row>
    <row r="60" spans="1:17" x14ac:dyDescent="0.15">
      <c r="B60" s="1" t="s">
        <v>139</v>
      </c>
      <c r="C60" s="1">
        <v>40000</v>
      </c>
      <c r="D60" s="1">
        <v>120000</v>
      </c>
      <c r="E60" s="1">
        <v>30000</v>
      </c>
      <c r="F60" s="1" t="s">
        <v>141</v>
      </c>
    </row>
    <row r="61" spans="1:17" x14ac:dyDescent="0.15">
      <c r="B61" s="1" t="s">
        <v>143</v>
      </c>
      <c r="C61" s="1">
        <v>40000</v>
      </c>
      <c r="D61" s="1">
        <v>30000</v>
      </c>
      <c r="F61" s="1" t="s">
        <v>142</v>
      </c>
    </row>
    <row r="62" spans="1:17" x14ac:dyDescent="0.15">
      <c r="B62" s="1" t="s">
        <v>144</v>
      </c>
      <c r="C62" s="1">
        <v>40000</v>
      </c>
    </row>
    <row r="63" spans="1:17" x14ac:dyDescent="0.15">
      <c r="B63" s="1" t="s">
        <v>145</v>
      </c>
      <c r="C63" s="1">
        <v>40000</v>
      </c>
      <c r="D63" s="1">
        <v>30000</v>
      </c>
    </row>
    <row r="64" spans="1:17" x14ac:dyDescent="0.15">
      <c r="C64" s="1">
        <f>SUM(C58:C63)</f>
        <v>240000</v>
      </c>
      <c r="D64" s="1">
        <f t="shared" ref="D64:E64" si="4">SUM(D58:D63)</f>
        <v>390000</v>
      </c>
      <c r="E64" s="1">
        <f t="shared" si="4"/>
        <v>30000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69"/>
  <sheetViews>
    <sheetView topLeftCell="A17" zoomScale="90" zoomScaleNormal="85" workbookViewId="0">
      <selection activeCell="H33" sqref="H33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154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'2022-7월 (7)'!H33</f>
        <v>2181202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>
        <v>220000</v>
      </c>
      <c r="D7" s="9">
        <v>120000</v>
      </c>
      <c r="E7" s="10">
        <f>C7+D7</f>
        <v>340000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15">
      <c r="A8" s="94"/>
      <c r="B8" s="9" t="s">
        <v>11</v>
      </c>
      <c r="C8" s="10">
        <v>520000</v>
      </c>
      <c r="D8" s="9">
        <v>70000</v>
      </c>
      <c r="E8" s="10">
        <f t="shared" ref="E8:E14" si="0">C8+D8</f>
        <v>590000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15">
      <c r="A9" s="94"/>
      <c r="B9" s="9" t="s">
        <v>106</v>
      </c>
      <c r="C9" s="10">
        <v>70000</v>
      </c>
      <c r="D9" s="9">
        <v>70000</v>
      </c>
      <c r="E9" s="10">
        <f t="shared" si="0"/>
        <v>140000</v>
      </c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1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94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15">
      <c r="A12" s="94"/>
      <c r="B12" s="14" t="s">
        <v>14</v>
      </c>
      <c r="C12" s="10">
        <v>100000</v>
      </c>
      <c r="D12" s="14">
        <v>50000</v>
      </c>
      <c r="E12" s="10">
        <f t="shared" si="0"/>
        <v>150000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2">
      <c r="A14" s="95"/>
      <c r="B14" s="15" t="s">
        <v>16</v>
      </c>
      <c r="C14" s="15">
        <f>SUM(C7:C13)</f>
        <v>1570000</v>
      </c>
      <c r="D14" s="16">
        <f>SUM(D7:D13)</f>
        <v>310000</v>
      </c>
      <c r="E14" s="10">
        <f t="shared" si="0"/>
        <v>1880000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310000</v>
      </c>
      <c r="N14" s="53"/>
    </row>
    <row r="15" spans="1:14" ht="24" customHeight="1" x14ac:dyDescent="0.15">
      <c r="A15" s="96" t="s">
        <v>18</v>
      </c>
      <c r="B15" s="19" t="s">
        <v>19</v>
      </c>
      <c r="C15" s="20">
        <v>169000</v>
      </c>
      <c r="D15" s="20">
        <v>68000</v>
      </c>
      <c r="E15" s="20">
        <f>C15+D15</f>
        <v>237000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568000</v>
      </c>
      <c r="N15" s="53"/>
    </row>
    <row r="16" spans="1:14" ht="24" customHeight="1" x14ac:dyDescent="0.15">
      <c r="A16" s="97"/>
      <c r="B16" s="24" t="s">
        <v>20</v>
      </c>
      <c r="C16" s="9">
        <v>281000</v>
      </c>
      <c r="D16" s="9"/>
      <c r="E16" s="20">
        <f t="shared" ref="E16:E26" si="2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700000</v>
      </c>
      <c r="N16" s="53"/>
    </row>
    <row r="17" spans="1:17" ht="24" customHeight="1" x14ac:dyDescent="0.15">
      <c r="A17" s="97"/>
      <c r="B17" s="25" t="s">
        <v>22</v>
      </c>
      <c r="C17" s="9">
        <v>76000</v>
      </c>
      <c r="D17" s="9">
        <v>142000</v>
      </c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928000</v>
      </c>
      <c r="N17" s="53"/>
    </row>
    <row r="18" spans="1:17" ht="24" customHeight="1" x14ac:dyDescent="0.15">
      <c r="A18" s="97"/>
      <c r="B18" s="25" t="s">
        <v>23</v>
      </c>
      <c r="C18" s="9">
        <v>177000</v>
      </c>
      <c r="D18" s="9">
        <v>72000</v>
      </c>
      <c r="E18" s="20">
        <f t="shared" si="2"/>
        <v>249000</v>
      </c>
      <c r="F18" s="56" t="s">
        <v>43</v>
      </c>
      <c r="G18" s="6"/>
      <c r="H18" s="7">
        <f>SUM(G19:G26)</f>
        <v>148000</v>
      </c>
      <c r="I18" s="11">
        <v>434000</v>
      </c>
      <c r="K18" s="28" t="s">
        <v>24</v>
      </c>
      <c r="L18" s="21">
        <v>769000</v>
      </c>
      <c r="M18" s="53">
        <f t="shared" si="1"/>
        <v>841000</v>
      </c>
      <c r="N18" s="53"/>
    </row>
    <row r="19" spans="1:17" ht="24" customHeight="1" x14ac:dyDescent="0.15">
      <c r="A19" s="97"/>
      <c r="B19" s="29" t="s">
        <v>25</v>
      </c>
      <c r="C19" s="9">
        <v>199000</v>
      </c>
      <c r="D19" s="9">
        <v>62000</v>
      </c>
      <c r="E19" s="20">
        <f t="shared" si="2"/>
        <v>261000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616000</v>
      </c>
      <c r="N19" s="53"/>
    </row>
    <row r="20" spans="1:17" ht="24" customHeight="1" x14ac:dyDescent="0.15">
      <c r="A20" s="97"/>
      <c r="B20" s="25" t="s">
        <v>26</v>
      </c>
      <c r="C20" s="9">
        <v>142000</v>
      </c>
      <c r="D20" s="9">
        <v>57000</v>
      </c>
      <c r="E20" s="20">
        <f t="shared" si="2"/>
        <v>199000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738000</v>
      </c>
      <c r="N20" s="53"/>
    </row>
    <row r="21" spans="1:17" ht="24" customHeight="1" x14ac:dyDescent="0.15">
      <c r="A21" s="97"/>
      <c r="B21" s="25" t="s">
        <v>28</v>
      </c>
      <c r="C21" s="9">
        <v>142000</v>
      </c>
      <c r="D21" s="9">
        <v>73000</v>
      </c>
      <c r="E21" s="20">
        <f t="shared" si="2"/>
        <v>215000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643000</v>
      </c>
      <c r="N21" s="53"/>
      <c r="O21" s="1" t="s">
        <v>81</v>
      </c>
      <c r="P21" s="1">
        <v>20000</v>
      </c>
    </row>
    <row r="22" spans="1:17" ht="24" customHeight="1" x14ac:dyDescent="0.15">
      <c r="A22" s="97"/>
      <c r="B22" s="25" t="s">
        <v>30</v>
      </c>
      <c r="C22" s="9">
        <v>183000</v>
      </c>
      <c r="D22" s="9">
        <v>93000</v>
      </c>
      <c r="E22" s="20">
        <f t="shared" si="2"/>
        <v>276000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713000</v>
      </c>
      <c r="N22" s="53"/>
      <c r="P22" s="1">
        <v>128000</v>
      </c>
    </row>
    <row r="23" spans="1:17" ht="24" customHeight="1" x14ac:dyDescent="0.15">
      <c r="A23" s="97"/>
      <c r="B23" s="29" t="s">
        <v>31</v>
      </c>
      <c r="C23" s="9">
        <v>456000</v>
      </c>
      <c r="D23" s="9"/>
      <c r="E23" s="20">
        <f t="shared" si="2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 x14ac:dyDescent="0.1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97"/>
      <c r="B25" s="25" t="s">
        <v>33</v>
      </c>
      <c r="C25" s="9">
        <v>102000</v>
      </c>
      <c r="D25" s="9">
        <v>60000</v>
      </c>
      <c r="E25" s="20">
        <f t="shared" si="2"/>
        <v>162000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197000</v>
      </c>
      <c r="N25" s="53"/>
    </row>
    <row r="26" spans="1:17" ht="24" customHeight="1" x14ac:dyDescent="0.1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97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1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97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98"/>
      <c r="B30" s="36" t="s">
        <v>34</v>
      </c>
      <c r="C30" s="57">
        <f>SUM(C15:C29)</f>
        <v>1927000</v>
      </c>
      <c r="D30" s="37">
        <f>SUM(D15:D29)</f>
        <v>627000</v>
      </c>
      <c r="E30" s="38">
        <f>SUM(E15:E29)</f>
        <v>2554000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99" t="s">
        <v>35</v>
      </c>
      <c r="B31" s="100"/>
      <c r="C31" s="68"/>
      <c r="D31" s="41">
        <f>D14+D30</f>
        <v>937000</v>
      </c>
      <c r="E31" s="42">
        <f>E30+E14</f>
        <v>4434000</v>
      </c>
      <c r="F31" s="101" t="s">
        <v>36</v>
      </c>
      <c r="G31" s="102"/>
      <c r="H31" s="42">
        <f>SUM(H6:H30)</f>
        <v>488000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4434000</v>
      </c>
      <c r="F32" s="103" t="s">
        <v>120</v>
      </c>
      <c r="G32" s="104"/>
      <c r="H32" s="48">
        <v>4468500</v>
      </c>
      <c r="I32" s="49">
        <v>6555365</v>
      </c>
      <c r="J32" s="50" t="s">
        <v>40</v>
      </c>
    </row>
    <row r="33" spans="1:21" ht="23.25" customHeight="1" thickTop="1" thickBot="1" x14ac:dyDescent="0.2">
      <c r="A33" s="81" t="s">
        <v>41</v>
      </c>
      <c r="B33" s="82"/>
      <c r="C33" s="63"/>
      <c r="D33" s="83">
        <f>D31+E6</f>
        <v>3118202</v>
      </c>
      <c r="E33" s="84"/>
      <c r="F33" s="85" t="s">
        <v>42</v>
      </c>
      <c r="G33" s="86"/>
      <c r="H33" s="51">
        <f>D33-H31</f>
        <v>2630202</v>
      </c>
      <c r="I33" s="52"/>
      <c r="J33" s="52"/>
    </row>
    <row r="39" spans="1:21" x14ac:dyDescent="0.15">
      <c r="P39" s="1" t="s">
        <v>94</v>
      </c>
      <c r="Q39" s="1">
        <v>2647702</v>
      </c>
    </row>
    <row r="40" spans="1:21" x14ac:dyDescent="0.15">
      <c r="D40" s="72"/>
      <c r="P40" s="1" t="s">
        <v>95</v>
      </c>
      <c r="Q40" s="1">
        <v>80000</v>
      </c>
      <c r="R40" s="1" t="s">
        <v>159</v>
      </c>
    </row>
    <row r="41" spans="1:21" x14ac:dyDescent="0.15">
      <c r="Q41" s="1">
        <v>0</v>
      </c>
      <c r="R41" s="1" t="s">
        <v>97</v>
      </c>
    </row>
    <row r="42" spans="1:21" x14ac:dyDescent="0.15">
      <c r="B42" s="1" t="s">
        <v>155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Q43" s="1">
        <v>20000</v>
      </c>
      <c r="R43" s="1" t="s">
        <v>101</v>
      </c>
      <c r="S43" s="1" t="s">
        <v>149</v>
      </c>
    </row>
    <row r="44" spans="1:21" x14ac:dyDescent="0.1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Q45" s="1">
        <v>0</v>
      </c>
      <c r="R45" s="1" t="s">
        <v>108</v>
      </c>
    </row>
    <row r="47" spans="1:21" x14ac:dyDescent="0.15">
      <c r="Q47" s="1">
        <f>Q39+Q40+Q41-Q42-Q43-Q44-Q45</f>
        <v>2626202</v>
      </c>
    </row>
    <row r="48" spans="1:21" x14ac:dyDescent="0.15">
      <c r="Q48" s="1">
        <f>H33-Q47</f>
        <v>4000</v>
      </c>
      <c r="R48" s="1" t="s">
        <v>103</v>
      </c>
    </row>
    <row r="49" spans="1:17" x14ac:dyDescent="0.15">
      <c r="Q49" s="1" t="s">
        <v>160</v>
      </c>
    </row>
    <row r="50" spans="1:17" x14ac:dyDescent="0.15">
      <c r="B50" s="1" t="s">
        <v>53</v>
      </c>
      <c r="C50" s="1" t="s">
        <v>124</v>
      </c>
      <c r="D50" s="1" t="s">
        <v>131</v>
      </c>
    </row>
    <row r="51" spans="1:17" x14ac:dyDescent="0.15">
      <c r="B51" s="1" t="s">
        <v>86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7" spans="1:17" x14ac:dyDescent="0.15">
      <c r="D57" s="1" t="s">
        <v>157</v>
      </c>
      <c r="E57" s="1" t="s">
        <v>156</v>
      </c>
      <c r="F57" s="1" t="s">
        <v>138</v>
      </c>
    </row>
    <row r="58" spans="1:17" x14ac:dyDescent="0.15">
      <c r="B58" s="1" t="s">
        <v>10</v>
      </c>
      <c r="D58" s="1">
        <v>80000</v>
      </c>
      <c r="F58" s="1" t="s">
        <v>161</v>
      </c>
    </row>
    <row r="59" spans="1:17" x14ac:dyDescent="0.15">
      <c r="B59" s="1" t="s">
        <v>14</v>
      </c>
      <c r="D59" s="1">
        <v>80000</v>
      </c>
      <c r="F59" s="1" t="s">
        <v>158</v>
      </c>
    </row>
    <row r="60" spans="1:17" x14ac:dyDescent="0.15">
      <c r="B60" s="1" t="s">
        <v>13</v>
      </c>
    </row>
    <row r="61" spans="1:17" x14ac:dyDescent="0.15">
      <c r="B61" s="1" t="s">
        <v>15</v>
      </c>
    </row>
    <row r="62" spans="1:17" x14ac:dyDescent="0.15">
      <c r="B62" s="1" t="s">
        <v>11</v>
      </c>
    </row>
    <row r="63" spans="1:17" x14ac:dyDescent="0.15">
      <c r="B63" s="1" t="s">
        <v>106</v>
      </c>
      <c r="D63" s="1">
        <v>40000</v>
      </c>
    </row>
    <row r="64" spans="1:17" x14ac:dyDescent="0.15">
      <c r="D64" s="1">
        <f>SUM(D58:D63)</f>
        <v>200000</v>
      </c>
      <c r="E64" s="1">
        <f t="shared" ref="E64" si="3">SUM(E58:E63)</f>
        <v>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6375-A26C-4A7B-B38A-DD6AA6B57BF8}">
  <dimension ref="A1:U69"/>
  <sheetViews>
    <sheetView topLeftCell="A2" zoomScale="90" zoomScaleNormal="85" workbookViewId="0">
      <selection activeCell="P22" sqref="P22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15"/>
    <row r="3" spans="1:14" ht="16.5" customHeight="1" thickBot="1" x14ac:dyDescent="0.2">
      <c r="A3" s="2" t="s">
        <v>162</v>
      </c>
    </row>
    <row r="4" spans="1:14" ht="20.25" customHeight="1" thickBot="1" x14ac:dyDescent="0.2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2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15">
      <c r="A6" s="91" t="s">
        <v>7</v>
      </c>
      <c r="B6" s="92"/>
      <c r="C6" s="69"/>
      <c r="D6" s="3"/>
      <c r="E6" s="4">
        <f>'2022-8월 (8)'!H33</f>
        <v>2630202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93" t="s">
        <v>9</v>
      </c>
      <c r="B7" s="9" t="s">
        <v>10</v>
      </c>
      <c r="C7" s="10">
        <v>340000</v>
      </c>
      <c r="D7" s="9">
        <v>120000</v>
      </c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15">
      <c r="A8" s="94"/>
      <c r="B8" s="9" t="s">
        <v>11</v>
      </c>
      <c r="C8" s="10">
        <v>590000</v>
      </c>
      <c r="D8" s="9">
        <v>0</v>
      </c>
      <c r="E8" s="10">
        <f t="shared" ref="E8:E14" si="0">C8+D8</f>
        <v>590000</v>
      </c>
      <c r="F8" s="57" t="s">
        <v>45</v>
      </c>
      <c r="G8" s="6"/>
      <c r="H8" s="12">
        <f>SUM(G9:G13)</f>
        <v>100000</v>
      </c>
      <c r="I8" s="11">
        <v>500000</v>
      </c>
      <c r="L8" s="10">
        <v>560000</v>
      </c>
      <c r="M8" s="53">
        <f t="shared" ref="M8:M27" si="1">D8+L8</f>
        <v>560000</v>
      </c>
      <c r="N8" s="53"/>
    </row>
    <row r="9" spans="1:14" ht="24.75" customHeight="1" x14ac:dyDescent="0.15">
      <c r="A9" s="94"/>
      <c r="B9" s="9" t="s">
        <v>106</v>
      </c>
      <c r="C9" s="10">
        <v>140000</v>
      </c>
      <c r="D9" s="9">
        <v>70000</v>
      </c>
      <c r="E9" s="10">
        <f t="shared" si="0"/>
        <v>210000</v>
      </c>
      <c r="F9" s="5" t="s">
        <v>164</v>
      </c>
      <c r="G9" s="6">
        <v>100000</v>
      </c>
      <c r="H9" s="12"/>
      <c r="I9" s="11"/>
      <c r="L9" s="10"/>
      <c r="M9" s="53"/>
      <c r="N9" s="53"/>
    </row>
    <row r="10" spans="1:14" ht="24.75" customHeight="1" x14ac:dyDescent="0.1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94"/>
      <c r="B11" s="9" t="s">
        <v>13</v>
      </c>
      <c r="C11" s="10">
        <v>600000</v>
      </c>
      <c r="D11" s="9">
        <v>300000</v>
      </c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860000</v>
      </c>
      <c r="N11" s="53"/>
    </row>
    <row r="12" spans="1:14" ht="24.75" customHeight="1" x14ac:dyDescent="0.15">
      <c r="A12" s="94"/>
      <c r="B12" s="14" t="s">
        <v>14</v>
      </c>
      <c r="C12" s="10">
        <v>150000</v>
      </c>
      <c r="D12" s="14">
        <v>50000</v>
      </c>
      <c r="E12" s="10">
        <f t="shared" si="0"/>
        <v>200000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2">
      <c r="A14" s="95"/>
      <c r="B14" s="15" t="s">
        <v>16</v>
      </c>
      <c r="C14" s="15">
        <f>SUM(C7:C13)</f>
        <v>1880000</v>
      </c>
      <c r="D14" s="16">
        <f>SUM(D7:D13)</f>
        <v>540000</v>
      </c>
      <c r="E14" s="10">
        <f t="shared" si="0"/>
        <v>2420000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540000</v>
      </c>
      <c r="N14" s="53"/>
    </row>
    <row r="15" spans="1:14" ht="24" customHeight="1" x14ac:dyDescent="0.15">
      <c r="A15" s="96" t="s">
        <v>18</v>
      </c>
      <c r="B15" s="19" t="s">
        <v>19</v>
      </c>
      <c r="C15" s="20">
        <v>237000</v>
      </c>
      <c r="D15" s="20">
        <v>47000</v>
      </c>
      <c r="E15" s="20">
        <f>C15+D15</f>
        <v>284000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547000</v>
      </c>
      <c r="N15" s="53"/>
    </row>
    <row r="16" spans="1:14" ht="24" customHeight="1" x14ac:dyDescent="0.15">
      <c r="A16" s="97"/>
      <c r="B16" s="24" t="s">
        <v>20</v>
      </c>
      <c r="C16" s="9">
        <v>281000</v>
      </c>
      <c r="D16" s="9">
        <f>59000+111000</f>
        <v>170000</v>
      </c>
      <c r="E16" s="20">
        <f t="shared" ref="E16:E26" si="2">C16+D16</f>
        <v>451000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870000</v>
      </c>
      <c r="N16" s="53"/>
    </row>
    <row r="17" spans="1:17" ht="24" customHeight="1" x14ac:dyDescent="0.15">
      <c r="A17" s="97"/>
      <c r="B17" s="25" t="s">
        <v>22</v>
      </c>
      <c r="C17" s="9">
        <v>218000</v>
      </c>
      <c r="D17" s="9"/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15">
      <c r="A18" s="97"/>
      <c r="B18" s="25" t="s">
        <v>23</v>
      </c>
      <c r="C18" s="9">
        <v>249000</v>
      </c>
      <c r="D18" s="9">
        <v>40000</v>
      </c>
      <c r="E18" s="20">
        <f t="shared" si="2"/>
        <v>289000</v>
      </c>
      <c r="F18" s="56" t="s">
        <v>43</v>
      </c>
      <c r="G18" s="6"/>
      <c r="H18" s="7">
        <f>SUM(G19:G26)</f>
        <v>152000</v>
      </c>
      <c r="I18" s="11">
        <v>434000</v>
      </c>
      <c r="K18" s="28" t="s">
        <v>24</v>
      </c>
      <c r="L18" s="21">
        <v>769000</v>
      </c>
      <c r="M18" s="53">
        <f t="shared" si="1"/>
        <v>809000</v>
      </c>
      <c r="N18" s="53"/>
    </row>
    <row r="19" spans="1:17" ht="24" customHeight="1" x14ac:dyDescent="0.15">
      <c r="A19" s="97"/>
      <c r="B19" s="29" t="s">
        <v>25</v>
      </c>
      <c r="C19" s="9">
        <v>261000</v>
      </c>
      <c r="D19" s="9">
        <v>39000</v>
      </c>
      <c r="E19" s="20">
        <f t="shared" si="2"/>
        <v>300000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593000</v>
      </c>
      <c r="N19" s="53"/>
    </row>
    <row r="20" spans="1:17" ht="24" customHeight="1" x14ac:dyDescent="0.15">
      <c r="A20" s="97"/>
      <c r="B20" s="25" t="s">
        <v>26</v>
      </c>
      <c r="C20" s="9">
        <v>199000</v>
      </c>
      <c r="D20" s="9">
        <v>31000</v>
      </c>
      <c r="E20" s="20">
        <f t="shared" si="2"/>
        <v>230000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712000</v>
      </c>
      <c r="N20" s="53"/>
    </row>
    <row r="21" spans="1:17" ht="24" customHeight="1" x14ac:dyDescent="0.15">
      <c r="A21" s="97"/>
      <c r="B21" s="25" t="s">
        <v>28</v>
      </c>
      <c r="C21" s="9">
        <v>215000</v>
      </c>
      <c r="D21" s="9">
        <v>34000</v>
      </c>
      <c r="E21" s="20">
        <f t="shared" si="2"/>
        <v>249000</v>
      </c>
      <c r="F21" s="1" t="s">
        <v>44</v>
      </c>
      <c r="G21" s="6">
        <v>152000</v>
      </c>
      <c r="H21" s="22"/>
      <c r="I21" s="11">
        <v>332000</v>
      </c>
      <c r="L21" s="21">
        <v>570000</v>
      </c>
      <c r="M21" s="53">
        <f t="shared" si="1"/>
        <v>604000</v>
      </c>
      <c r="N21" s="53"/>
      <c r="O21" s="1" t="s">
        <v>81</v>
      </c>
      <c r="P21" s="1">
        <v>24000</v>
      </c>
    </row>
    <row r="22" spans="1:17" ht="24" customHeight="1" x14ac:dyDescent="0.15">
      <c r="A22" s="97"/>
      <c r="B22" s="25" t="s">
        <v>30</v>
      </c>
      <c r="C22" s="9">
        <v>276000</v>
      </c>
      <c r="D22" s="9">
        <v>50000</v>
      </c>
      <c r="E22" s="20">
        <f t="shared" si="2"/>
        <v>326000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670000</v>
      </c>
      <c r="N22" s="53"/>
      <c r="P22" s="1">
        <v>128000</v>
      </c>
    </row>
    <row r="23" spans="1:17" ht="24" customHeight="1" x14ac:dyDescent="0.15">
      <c r="A23" s="97"/>
      <c r="B23" s="29" t="s">
        <v>31</v>
      </c>
      <c r="C23" s="9">
        <v>456000</v>
      </c>
      <c r="D23" s="9">
        <v>97000</v>
      </c>
      <c r="E23" s="20">
        <f t="shared" si="2"/>
        <v>553000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555000</v>
      </c>
      <c r="N23" s="53"/>
      <c r="P23" s="1">
        <f>SUM(P21:P22)</f>
        <v>152000</v>
      </c>
    </row>
    <row r="24" spans="1:17" ht="24" customHeight="1" x14ac:dyDescent="0.1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97"/>
      <c r="B25" s="25" t="s">
        <v>33</v>
      </c>
      <c r="C25" s="9">
        <v>162000</v>
      </c>
      <c r="D25" s="9">
        <v>38000</v>
      </c>
      <c r="E25" s="20">
        <f t="shared" si="2"/>
        <v>200000</v>
      </c>
      <c r="F25" s="13"/>
      <c r="G25" s="6"/>
      <c r="H25" s="7"/>
      <c r="I25" s="11">
        <v>477000</v>
      </c>
      <c r="L25" s="21">
        <v>137000</v>
      </c>
      <c r="M25" s="53">
        <f t="shared" si="1"/>
        <v>175000</v>
      </c>
      <c r="N25" s="53"/>
    </row>
    <row r="26" spans="1:17" ht="24" customHeight="1" x14ac:dyDescent="0.1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97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1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97"/>
      <c r="B29" s="62" t="s">
        <v>116</v>
      </c>
      <c r="C29" s="62"/>
      <c r="D29" s="61">
        <v>111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98"/>
      <c r="B30" s="36" t="s">
        <v>34</v>
      </c>
      <c r="C30" s="57">
        <f>SUM(C15:C29)</f>
        <v>2554000</v>
      </c>
      <c r="D30" s="37">
        <f>SUM(D15:D29)</f>
        <v>546111</v>
      </c>
      <c r="E30" s="38">
        <f>SUM(E15:E29)</f>
        <v>3100000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99" t="s">
        <v>35</v>
      </c>
      <c r="B31" s="100"/>
      <c r="C31" s="68"/>
      <c r="D31" s="41">
        <f>D14+D30</f>
        <v>1086111</v>
      </c>
      <c r="E31" s="42">
        <f>E30+E14</f>
        <v>5520000</v>
      </c>
      <c r="F31" s="101" t="s">
        <v>36</v>
      </c>
      <c r="G31" s="102"/>
      <c r="H31" s="42">
        <f>SUM(H6:H30)</f>
        <v>552000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5520000</v>
      </c>
      <c r="F32" s="103" t="s">
        <v>120</v>
      </c>
      <c r="G32" s="104"/>
      <c r="H32" s="48">
        <v>5020500</v>
      </c>
      <c r="I32" s="49">
        <v>6555365</v>
      </c>
      <c r="J32" s="50" t="s">
        <v>40</v>
      </c>
    </row>
    <row r="33" spans="1:21" ht="23.25" customHeight="1" thickTop="1" thickBot="1" x14ac:dyDescent="0.2">
      <c r="A33" s="81" t="s">
        <v>41</v>
      </c>
      <c r="B33" s="82"/>
      <c r="C33" s="63"/>
      <c r="D33" s="83">
        <f>D31+E6</f>
        <v>3716313</v>
      </c>
      <c r="E33" s="84"/>
      <c r="F33" s="85" t="s">
        <v>42</v>
      </c>
      <c r="G33" s="86"/>
      <c r="H33" s="51">
        <f>D33-H31</f>
        <v>3164313</v>
      </c>
      <c r="I33" s="52"/>
      <c r="J33" s="52"/>
    </row>
    <row r="39" spans="1:21" x14ac:dyDescent="0.15">
      <c r="P39" s="1" t="s">
        <v>94</v>
      </c>
      <c r="Q39" s="1">
        <v>3161813</v>
      </c>
    </row>
    <row r="40" spans="1:21" x14ac:dyDescent="0.15">
      <c r="D40" s="72"/>
      <c r="P40" s="1" t="s">
        <v>95</v>
      </c>
      <c r="Q40" s="1">
        <v>100000</v>
      </c>
      <c r="R40" s="1" t="s">
        <v>164</v>
      </c>
    </row>
    <row r="41" spans="1:21" x14ac:dyDescent="0.15">
      <c r="Q41" s="1">
        <v>0</v>
      </c>
      <c r="R41" s="1" t="s">
        <v>97</v>
      </c>
    </row>
    <row r="42" spans="1:21" x14ac:dyDescent="0.15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Q43" s="1">
        <v>20000</v>
      </c>
      <c r="R43" s="1" t="s">
        <v>101</v>
      </c>
      <c r="S43" s="1" t="s">
        <v>149</v>
      </c>
    </row>
    <row r="44" spans="1:21" x14ac:dyDescent="0.1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Q45" s="1">
        <v>0</v>
      </c>
      <c r="R45" s="1" t="s">
        <v>108</v>
      </c>
    </row>
    <row r="47" spans="1:21" x14ac:dyDescent="0.15">
      <c r="Q47" s="1">
        <f>Q39+Q40+Q41-Q42-Q43-Q44-Q45</f>
        <v>3160313</v>
      </c>
    </row>
    <row r="48" spans="1:21" x14ac:dyDescent="0.15">
      <c r="Q48" s="1">
        <f>H33-Q47</f>
        <v>4000</v>
      </c>
      <c r="R48" s="1" t="s">
        <v>103</v>
      </c>
    </row>
    <row r="49" spans="1:17" x14ac:dyDescent="0.15">
      <c r="Q49" s="1" t="s">
        <v>49</v>
      </c>
    </row>
    <row r="50" spans="1:17" x14ac:dyDescent="0.15">
      <c r="B50" s="1" t="s">
        <v>53</v>
      </c>
      <c r="C50" s="1" t="s">
        <v>124</v>
      </c>
      <c r="D50" s="1" t="s">
        <v>131</v>
      </c>
    </row>
    <row r="51" spans="1:17" x14ac:dyDescent="0.15">
      <c r="B51" s="1" t="s">
        <v>86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7" spans="1:17" x14ac:dyDescent="0.15">
      <c r="D57" s="1" t="s">
        <v>157</v>
      </c>
      <c r="E57" s="1" t="s">
        <v>49</v>
      </c>
      <c r="F57" s="1" t="s">
        <v>138</v>
      </c>
    </row>
    <row r="58" spans="1:17" x14ac:dyDescent="0.15">
      <c r="B58" s="1" t="s">
        <v>10</v>
      </c>
      <c r="D58" s="1">
        <v>80000</v>
      </c>
      <c r="E58" s="1">
        <v>80000</v>
      </c>
      <c r="F58" s="1" t="s">
        <v>68</v>
      </c>
      <c r="G58" s="73" t="s">
        <v>163</v>
      </c>
    </row>
    <row r="59" spans="1:17" x14ac:dyDescent="0.15">
      <c r="B59" s="1" t="s">
        <v>14</v>
      </c>
      <c r="D59" s="1">
        <v>80000</v>
      </c>
      <c r="F59" s="1" t="s">
        <v>158</v>
      </c>
    </row>
    <row r="60" spans="1:17" x14ac:dyDescent="0.15">
      <c r="B60" s="1" t="s">
        <v>13</v>
      </c>
    </row>
    <row r="61" spans="1:17" x14ac:dyDescent="0.15">
      <c r="B61" s="1" t="s">
        <v>15</v>
      </c>
    </row>
    <row r="62" spans="1:17" x14ac:dyDescent="0.15">
      <c r="B62" s="1" t="s">
        <v>11</v>
      </c>
    </row>
    <row r="63" spans="1:17" x14ac:dyDescent="0.15">
      <c r="B63" s="1" t="s">
        <v>106</v>
      </c>
      <c r="D63" s="1">
        <v>40000</v>
      </c>
    </row>
    <row r="64" spans="1:17" x14ac:dyDescent="0.15">
      <c r="D64" s="1">
        <f>SUM(D58:D63)</f>
        <v>200000</v>
      </c>
      <c r="E64" s="1">
        <f t="shared" ref="E64" si="3">SUM(E58:E63)</f>
        <v>80000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 지정된 범위</vt:lpstr>
      </vt:variant>
      <vt:variant>
        <vt:i4>14</vt:i4>
      </vt:variant>
    </vt:vector>
  </HeadingPairs>
  <TitlesOfParts>
    <vt:vector size="30" baseType="lpstr">
      <vt:lpstr>2022-1월</vt:lpstr>
      <vt:lpstr>2022-2월 (2)</vt:lpstr>
      <vt:lpstr>2022-3월 (3)</vt:lpstr>
      <vt:lpstr>2022-4월 (4)</vt:lpstr>
      <vt:lpstr>2022-5월 (5)</vt:lpstr>
      <vt:lpstr>2022-6월 (6)</vt:lpstr>
      <vt:lpstr>2022-7월 (7)</vt:lpstr>
      <vt:lpstr>2022-8월 (8)</vt:lpstr>
      <vt:lpstr>2022-9월 (9)</vt:lpstr>
      <vt:lpstr>2022-10월 (10)</vt:lpstr>
      <vt:lpstr>2022-11월 (11)</vt:lpstr>
      <vt:lpstr>2022-12월 (12)</vt:lpstr>
      <vt:lpstr>2023-01월 (13)</vt:lpstr>
      <vt:lpstr>2023-02월 (14)</vt:lpstr>
      <vt:lpstr>연총정산서</vt:lpstr>
      <vt:lpstr>Sheet2</vt:lpstr>
      <vt:lpstr>'2022-10월 (10)'!Print_Area</vt:lpstr>
      <vt:lpstr>'2022-11월 (11)'!Print_Area</vt:lpstr>
      <vt:lpstr>'2022-12월 (12)'!Print_Area</vt:lpstr>
      <vt:lpstr>'2022-1월'!Print_Area</vt:lpstr>
      <vt:lpstr>'2022-2월 (2)'!Print_Area</vt:lpstr>
      <vt:lpstr>'2022-3월 (3)'!Print_Area</vt:lpstr>
      <vt:lpstr>'2022-4월 (4)'!Print_Area</vt:lpstr>
      <vt:lpstr>'2022-5월 (5)'!Print_Area</vt:lpstr>
      <vt:lpstr>'2022-6월 (6)'!Print_Area</vt:lpstr>
      <vt:lpstr>'2022-7월 (7)'!Print_Area</vt:lpstr>
      <vt:lpstr>'2022-8월 (8)'!Print_Area</vt:lpstr>
      <vt:lpstr>'2022-9월 (9)'!Print_Area</vt:lpstr>
      <vt:lpstr>'2023-01월 (13)'!Print_Area</vt:lpstr>
      <vt:lpstr>'2023-02월 (14)'!Print_Area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</dc:creator>
  <cp:lastModifiedBy>user</cp:lastModifiedBy>
  <cp:lastPrinted>2022-12-08T00:01:32Z</cp:lastPrinted>
  <dcterms:created xsi:type="dcterms:W3CDTF">2016-08-31T01:14:02Z</dcterms:created>
  <dcterms:modified xsi:type="dcterms:W3CDTF">2023-03-21T08:26:57Z</dcterms:modified>
</cp:coreProperties>
</file>