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\회계보고서\2023.  회계보고\"/>
    </mc:Choice>
  </mc:AlternateContent>
  <xr:revisionPtr revIDLastSave="0" documentId="8_{D7B7E31D-3C00-4138-8970-39A026FBE2AB}" xr6:coauthVersionLast="36" xr6:coauthVersionMax="36" xr10:uidLastSave="{00000000-0000-0000-0000-000000000000}"/>
  <bookViews>
    <workbookView xWindow="0" yWindow="0" windowWidth="21570" windowHeight="7935" firstSheet="7" activeTab="13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2-11월 (11)" sheetId="22" r:id="rId11"/>
    <sheet name="2022-12월 (12)" sheetId="23" r:id="rId12"/>
    <sheet name="2023-01월 (13)" sheetId="24" r:id="rId13"/>
    <sheet name="2023-02월 (14)" sheetId="25" r:id="rId14"/>
    <sheet name="연총정산서" sheetId="2" r:id="rId15"/>
    <sheet name="Sheet2" sheetId="3" r:id="rId16"/>
  </sheets>
  <definedNames>
    <definedName name="_xlnm.Print_Area" localSheetId="9">'2022-10월 (10)'!$A$1:$H$33</definedName>
    <definedName name="_xlnm.Print_Area" localSheetId="10">'2022-11월 (11)'!$A$1:$H$33</definedName>
    <definedName name="_xlnm.Print_Area" localSheetId="11">'2022-12월 (12)'!$A$1:$H$33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  <definedName name="_xlnm.Print_Area" localSheetId="12">'2023-01월 (13)'!$A$1:$H$33</definedName>
    <definedName name="_xlnm.Print_Area" localSheetId="13">'2023-02월 (14)'!$A$1:$H$33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5" l="1"/>
  <c r="Q47" i="25" l="1"/>
  <c r="E45" i="25"/>
  <c r="I30" i="25"/>
  <c r="D30" i="25"/>
  <c r="C30" i="25"/>
  <c r="M27" i="25"/>
  <c r="M26" i="25"/>
  <c r="E26" i="25"/>
  <c r="P25" i="25"/>
  <c r="M25" i="25"/>
  <c r="E25" i="25"/>
  <c r="M24" i="25"/>
  <c r="E24" i="25"/>
  <c r="M23" i="25"/>
  <c r="E23" i="25"/>
  <c r="M22" i="25"/>
  <c r="E22" i="25"/>
  <c r="M21" i="25"/>
  <c r="E21" i="25"/>
  <c r="M20" i="25"/>
  <c r="E20" i="25"/>
  <c r="M19" i="25"/>
  <c r="H18" i="25"/>
  <c r="E19" i="25"/>
  <c r="M18" i="25"/>
  <c r="E18" i="25"/>
  <c r="M17" i="25"/>
  <c r="E17" i="25"/>
  <c r="M16" i="25"/>
  <c r="E16" i="25"/>
  <c r="M15" i="25"/>
  <c r="E15" i="25"/>
  <c r="I14" i="25"/>
  <c r="H14" i="25"/>
  <c r="D14" i="25"/>
  <c r="M14" i="25" s="1"/>
  <c r="C14" i="25"/>
  <c r="M13" i="25"/>
  <c r="E13" i="25"/>
  <c r="M12" i="25"/>
  <c r="E12" i="25"/>
  <c r="M11" i="25"/>
  <c r="E11" i="25"/>
  <c r="M10" i="25"/>
  <c r="E10" i="25"/>
  <c r="E9" i="25"/>
  <c r="M8" i="25"/>
  <c r="H8" i="25"/>
  <c r="M7" i="25"/>
  <c r="E7" i="25"/>
  <c r="H6" i="25"/>
  <c r="H31" i="25" s="1"/>
  <c r="E45" i="24"/>
  <c r="W33" i="24"/>
  <c r="X56" i="24"/>
  <c r="G19" i="24"/>
  <c r="H18" i="24" s="1"/>
  <c r="E6" i="24"/>
  <c r="Q47" i="24"/>
  <c r="I30" i="24"/>
  <c r="D30" i="24"/>
  <c r="C30" i="24"/>
  <c r="M27" i="24"/>
  <c r="M26" i="24"/>
  <c r="E26" i="24"/>
  <c r="P25" i="24"/>
  <c r="M25" i="24"/>
  <c r="E25" i="24"/>
  <c r="M24" i="24"/>
  <c r="E24" i="24"/>
  <c r="M23" i="24"/>
  <c r="E23" i="24"/>
  <c r="M22" i="24"/>
  <c r="E22" i="24"/>
  <c r="M21" i="24"/>
  <c r="E21" i="24"/>
  <c r="M20" i="24"/>
  <c r="E20" i="24"/>
  <c r="M19" i="24"/>
  <c r="E19" i="24"/>
  <c r="M18" i="24"/>
  <c r="E18" i="24"/>
  <c r="M17" i="24"/>
  <c r="E17" i="24"/>
  <c r="M16" i="24"/>
  <c r="E16" i="24"/>
  <c r="M15" i="24"/>
  <c r="E15" i="24"/>
  <c r="I14" i="24"/>
  <c r="H14" i="24"/>
  <c r="D14" i="24"/>
  <c r="D31" i="24" s="1"/>
  <c r="C14" i="24"/>
  <c r="M13" i="24"/>
  <c r="E13" i="24"/>
  <c r="M12" i="24"/>
  <c r="E12" i="24"/>
  <c r="M11" i="24"/>
  <c r="E11" i="24"/>
  <c r="M10" i="24"/>
  <c r="E10" i="24"/>
  <c r="E9" i="24"/>
  <c r="M8" i="24"/>
  <c r="H8" i="24"/>
  <c r="E8" i="24"/>
  <c r="M7" i="24"/>
  <c r="E7" i="24"/>
  <c r="H6" i="24"/>
  <c r="P25" i="23"/>
  <c r="E6" i="23"/>
  <c r="Q42" i="23"/>
  <c r="Q47" i="23" s="1"/>
  <c r="I30" i="23"/>
  <c r="D30" i="23"/>
  <c r="C30" i="23"/>
  <c r="M27" i="23"/>
  <c r="M26" i="23"/>
  <c r="E26" i="23"/>
  <c r="M25" i="23"/>
  <c r="E25" i="23"/>
  <c r="M24" i="23"/>
  <c r="E24" i="23"/>
  <c r="M23" i="23"/>
  <c r="E23" i="23"/>
  <c r="M22" i="23"/>
  <c r="E22" i="23"/>
  <c r="M21" i="23"/>
  <c r="E21" i="23"/>
  <c r="M20" i="23"/>
  <c r="E20" i="23"/>
  <c r="M19" i="23"/>
  <c r="E19" i="23"/>
  <c r="M18" i="23"/>
  <c r="H18" i="23"/>
  <c r="E18" i="23"/>
  <c r="M17" i="23"/>
  <c r="E17" i="23"/>
  <c r="M16" i="23"/>
  <c r="E16" i="23"/>
  <c r="M15" i="23"/>
  <c r="E15" i="23"/>
  <c r="I14" i="23"/>
  <c r="H14" i="23"/>
  <c r="D14" i="23"/>
  <c r="C14" i="23"/>
  <c r="M13" i="23"/>
  <c r="E13" i="23"/>
  <c r="M12" i="23"/>
  <c r="E12" i="23"/>
  <c r="M11" i="23"/>
  <c r="E11" i="23"/>
  <c r="M10" i="23"/>
  <c r="E10" i="23"/>
  <c r="E9" i="23"/>
  <c r="M8" i="23"/>
  <c r="H8" i="23"/>
  <c r="E8" i="23"/>
  <c r="M7" i="23"/>
  <c r="E7" i="23"/>
  <c r="H6" i="23"/>
  <c r="H32" i="17"/>
  <c r="H31" i="16"/>
  <c r="D13" i="2"/>
  <c r="D23" i="2" s="1"/>
  <c r="E13" i="22"/>
  <c r="E12" i="22"/>
  <c r="E11" i="22"/>
  <c r="E10" i="22"/>
  <c r="E9" i="22"/>
  <c r="E8" i="22"/>
  <c r="E7" i="22"/>
  <c r="Q42" i="22"/>
  <c r="Q47" i="22" s="1"/>
  <c r="I30" i="22"/>
  <c r="D30" i="22"/>
  <c r="C30" i="22"/>
  <c r="M27" i="22"/>
  <c r="M26" i="22"/>
  <c r="E26" i="22"/>
  <c r="M25" i="22"/>
  <c r="E25" i="22"/>
  <c r="M24" i="22"/>
  <c r="E24" i="22"/>
  <c r="P23" i="22"/>
  <c r="H18" i="22" s="1"/>
  <c r="M23" i="22"/>
  <c r="E23" i="22"/>
  <c r="M22" i="22"/>
  <c r="E22" i="22"/>
  <c r="M21" i="22"/>
  <c r="E21" i="22"/>
  <c r="M20" i="22"/>
  <c r="E20" i="22"/>
  <c r="M19" i="22"/>
  <c r="E19" i="22"/>
  <c r="M18" i="22"/>
  <c r="E18" i="22"/>
  <c r="M17" i="22"/>
  <c r="E17" i="22"/>
  <c r="M16" i="22"/>
  <c r="E16" i="22"/>
  <c r="M15" i="22"/>
  <c r="E15" i="22"/>
  <c r="I14" i="22"/>
  <c r="H14" i="22"/>
  <c r="D14" i="22"/>
  <c r="M13" i="22"/>
  <c r="M12" i="22"/>
  <c r="M11" i="22"/>
  <c r="M10" i="22"/>
  <c r="M8" i="22"/>
  <c r="H8" i="22"/>
  <c r="M7" i="22"/>
  <c r="H6" i="22"/>
  <c r="G21" i="21"/>
  <c r="H18" i="21" s="1"/>
  <c r="Q42" i="21"/>
  <c r="Q47" i="21" s="1"/>
  <c r="I30" i="21"/>
  <c r="D30" i="21"/>
  <c r="C30" i="21"/>
  <c r="M27" i="21"/>
  <c r="M26" i="21"/>
  <c r="E26" i="21"/>
  <c r="M25" i="21"/>
  <c r="E25" i="21"/>
  <c r="M24" i="21"/>
  <c r="E24" i="21"/>
  <c r="P23" i="21"/>
  <c r="M23" i="21"/>
  <c r="E23" i="21"/>
  <c r="M22" i="21"/>
  <c r="E22" i="21"/>
  <c r="M21" i="21"/>
  <c r="E21" i="21"/>
  <c r="M20" i="21"/>
  <c r="E20" i="21"/>
  <c r="M19" i="21"/>
  <c r="E19" i="21"/>
  <c r="M18" i="21"/>
  <c r="E18" i="21"/>
  <c r="M17" i="21"/>
  <c r="E17" i="21"/>
  <c r="M16" i="21"/>
  <c r="E16" i="21"/>
  <c r="M15" i="21"/>
  <c r="E15" i="21"/>
  <c r="I14" i="21"/>
  <c r="H14" i="21"/>
  <c r="D14" i="21"/>
  <c r="M14" i="21" s="1"/>
  <c r="C14" i="21"/>
  <c r="M13" i="21"/>
  <c r="E13" i="21"/>
  <c r="M12" i="21"/>
  <c r="E12" i="21"/>
  <c r="M11" i="21"/>
  <c r="E11" i="21"/>
  <c r="M10" i="21"/>
  <c r="E10" i="21"/>
  <c r="E9" i="21"/>
  <c r="M8" i="21"/>
  <c r="H8" i="21"/>
  <c r="E8" i="21"/>
  <c r="M7" i="21"/>
  <c r="E7" i="21"/>
  <c r="H6" i="21"/>
  <c r="D16" i="20"/>
  <c r="E64" i="20"/>
  <c r="D64" i="20"/>
  <c r="Q42" i="20"/>
  <c r="Q47" i="20" s="1"/>
  <c r="I30" i="20"/>
  <c r="D30" i="20"/>
  <c r="C30" i="20"/>
  <c r="M27" i="20"/>
  <c r="M26" i="20"/>
  <c r="E26" i="20"/>
  <c r="M25" i="20"/>
  <c r="E25" i="20"/>
  <c r="M24" i="20"/>
  <c r="E24" i="20"/>
  <c r="P23" i="20"/>
  <c r="M23" i="20"/>
  <c r="E23" i="20"/>
  <c r="M22" i="20"/>
  <c r="E22" i="20"/>
  <c r="M21" i="20"/>
  <c r="E21" i="20"/>
  <c r="M20" i="20"/>
  <c r="E20" i="20"/>
  <c r="M19" i="20"/>
  <c r="E19" i="20"/>
  <c r="M18" i="20"/>
  <c r="H18" i="20"/>
  <c r="E18" i="20"/>
  <c r="M17" i="20"/>
  <c r="E17" i="20"/>
  <c r="M16" i="20"/>
  <c r="E16" i="20"/>
  <c r="M15" i="20"/>
  <c r="E15" i="20"/>
  <c r="I14" i="20"/>
  <c r="H14" i="20"/>
  <c r="D14" i="20"/>
  <c r="M14" i="20" s="1"/>
  <c r="C14" i="20"/>
  <c r="M13" i="20"/>
  <c r="E13" i="20"/>
  <c r="M12" i="20"/>
  <c r="E12" i="20"/>
  <c r="M11" i="20"/>
  <c r="E11" i="20"/>
  <c r="M10" i="20"/>
  <c r="E10" i="20"/>
  <c r="E9" i="20"/>
  <c r="M8" i="20"/>
  <c r="H8" i="20"/>
  <c r="E8" i="20"/>
  <c r="M7" i="20"/>
  <c r="E7" i="20"/>
  <c r="H6" i="20"/>
  <c r="D64" i="19"/>
  <c r="E30" i="25" l="1"/>
  <c r="E14" i="25"/>
  <c r="E31" i="25" s="1"/>
  <c r="D31" i="25"/>
  <c r="E30" i="24"/>
  <c r="H31" i="24"/>
  <c r="E14" i="24"/>
  <c r="E31" i="24" s="1"/>
  <c r="E32" i="24" s="1"/>
  <c r="D33" i="24"/>
  <c r="M14" i="24"/>
  <c r="E30" i="23"/>
  <c r="H31" i="23"/>
  <c r="E14" i="23"/>
  <c r="E31" i="23" s="1"/>
  <c r="E32" i="23" s="1"/>
  <c r="M14" i="23"/>
  <c r="D31" i="23"/>
  <c r="D33" i="23" s="1"/>
  <c r="D31" i="22"/>
  <c r="E30" i="22"/>
  <c r="C14" i="22"/>
  <c r="E14" i="22" s="1"/>
  <c r="E31" i="22" s="1"/>
  <c r="E32" i="22" s="1"/>
  <c r="H31" i="22"/>
  <c r="M14" i="22"/>
  <c r="H31" i="21"/>
  <c r="E14" i="21"/>
  <c r="D31" i="21"/>
  <c r="E30" i="21"/>
  <c r="E31" i="21"/>
  <c r="E32" i="21" s="1"/>
  <c r="E14" i="20"/>
  <c r="H31" i="20"/>
  <c r="E30" i="20"/>
  <c r="E31" i="20" s="1"/>
  <c r="E32" i="20" s="1"/>
  <c r="D31" i="20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H33" i="24" l="1"/>
  <c r="H33" i="23"/>
  <c r="Q48" i="23" s="1"/>
  <c r="E14" i="19"/>
  <c r="H31" i="19"/>
  <c r="D31" i="19"/>
  <c r="E30" i="19"/>
  <c r="D40" i="18"/>
  <c r="Q42" i="18"/>
  <c r="Q48" i="24" l="1"/>
  <c r="E6" i="25"/>
  <c r="D33" i="25" s="1"/>
  <c r="H33" i="25" s="1"/>
  <c r="Q48" i="25" s="1"/>
  <c r="E31" i="19"/>
  <c r="E32" i="19" s="1"/>
  <c r="D64" i="18"/>
  <c r="E64" i="18"/>
  <c r="C64" i="18"/>
  <c r="E8" i="18"/>
  <c r="E9" i="18"/>
  <c r="E10" i="18"/>
  <c r="E11" i="18"/>
  <c r="E12" i="18"/>
  <c r="E13" i="18"/>
  <c r="G21" i="18"/>
  <c r="H18" i="18" s="1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E29" i="14" s="1"/>
  <c r="M25" i="14"/>
  <c r="M24" i="14"/>
  <c r="M23" i="14"/>
  <c r="M22" i="14"/>
  <c r="M21" i="14"/>
  <c r="M20" i="14"/>
  <c r="M19" i="14"/>
  <c r="M18" i="14"/>
  <c r="M17" i="14"/>
  <c r="M16" i="14"/>
  <c r="M15" i="14"/>
  <c r="M14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29" i="16" l="1"/>
  <c r="E13" i="13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E31" i="17"/>
  <c r="E32" i="17" s="1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l="1"/>
  <c r="E6" i="19"/>
  <c r="D33" i="19" s="1"/>
  <c r="H33" i="19" s="1"/>
  <c r="Q48" i="19" l="1"/>
  <c r="E6" i="20"/>
  <c r="D33" i="20" s="1"/>
  <c r="H33" i="20" s="1"/>
  <c r="Q48" i="20" l="1"/>
  <c r="E6" i="21"/>
  <c r="D33" i="21" s="1"/>
  <c r="H33" i="21" s="1"/>
  <c r="Q48" i="21" l="1"/>
  <c r="E6" i="22"/>
  <c r="D33" i="22" s="1"/>
  <c r="H33" i="22" s="1"/>
  <c r="Q48" i="22" s="1"/>
</calcChain>
</file>

<file path=xl/sharedStrings.xml><?xml version="1.0" encoding="utf-8"?>
<sst xmlns="http://schemas.openxmlformats.org/spreadsheetml/2006/main" count="1410" uniqueCount="216">
  <si>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</si>
  <si>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</si>
  <si>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</si>
  <si>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</si>
  <si>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</si>
  <si>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</si>
  <si>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</si>
  <si>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</si>
  <si>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</si>
  <si>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</si>
  <si>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</si>
  <si>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</si>
  <si>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</si>
  <si>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</si>
  <si>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</si>
  <si>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</si>
  <si>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</si>
  <si>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</si>
  <si>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</si>
  <si>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</si>
  <si>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</si>
  <si>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</si>
  <si>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</si>
  <si>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</si>
  <si>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</si>
  <si>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</si>
  <si>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</si>
  <si>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</si>
  <si>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</si>
  <si>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</si>
  <si>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</si>
  <si>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</si>
  <si>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</si>
  <si>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</si>
  <si>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</si>
  <si>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</si>
  <si>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</si>
  <si>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</si>
  <si>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</si>
  <si>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</si>
  <si>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</si>
  <si>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</si>
  <si>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</si>
  <si>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</si>
  <si>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</si>
  <si>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</si>
  <si>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</si>
  <si>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</si>
  <si>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</si>
  <si>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</si>
  <si>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</si>
  <si>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</si>
  <si>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</si>
  <si>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</si>
  <si>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</si>
  <si>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</si>
  <si>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</si>
  <si>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</si>
  <si>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</si>
  <si>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</si>
  <si>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</si>
  <si>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</si>
  <si>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</si>
  <si>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</si>
  <si>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</si>
  <si>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</si>
  <si>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</si>
  <si>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</si>
  <si>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</si>
  <si>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</si>
  <si>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</si>
  <si>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</si>
  <si>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</si>
  <si>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</si>
  <si>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</si>
  <si>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</si>
  <si>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</si>
  <si>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</si>
  <si>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</si>
  <si>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</si>
  <si>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</si>
  <si>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</si>
  <si>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</si>
  <si>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</si>
  <si>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</si>
  <si>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</si>
  <si>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</si>
  <si>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</si>
  <si>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</si>
  <si>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</si>
  <si>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</si>
  <si>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</si>
  <si>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</si>
  <si>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</si>
  <si>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</si>
  <si>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</si>
  <si>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</si>
  <si>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</si>
  <si>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</si>
  <si>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</si>
  <si>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</si>
  <si>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</si>
  <si>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</si>
  <si>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</si>
  <si>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</si>
  <si>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</si>
  <si>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</si>
  <si>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</si>
  <si>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</si>
  <si>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</si>
  <si>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</si>
  <si>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</si>
  <si>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</si>
  <si>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</si>
  <si>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</si>
  <si>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</si>
  <si>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</si>
  <si>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</si>
  <si>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</si>
  <si>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</si>
  <si>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</si>
  <si>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</si>
  <si>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</si>
  <si>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</si>
  <si>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</si>
  <si>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</si>
  <si>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</si>
  <si>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</si>
  <si>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</si>
  <si>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</si>
  <si>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</si>
  <si>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</si>
  <si>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</si>
  <si>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</si>
  <si>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</si>
  <si>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</si>
  <si>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</si>
  <si>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</si>
  <si>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</si>
  <si>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</si>
  <si>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</si>
  <si>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</si>
  <si>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</si>
  <si>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</si>
  <si>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</si>
  <si>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</si>
  <si>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</si>
  <si>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</si>
  <si>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</si>
  <si>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</si>
  <si>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</si>
  <si>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</si>
  <si>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</si>
  <si>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</si>
  <si>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</si>
  <si>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</si>
  <si>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</si>
  <si>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</si>
  <si>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</si>
  <si>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</si>
  <si>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</si>
  <si>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</si>
  <si>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</si>
  <si>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</si>
  <si>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</si>
  <si>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</si>
  <si>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2022년11월 회계보고</t>
    <phoneticPr fontId="4" type="noConversion"/>
  </si>
  <si>
    <t>연총정산서</t>
    <phoneticPr fontId="4" type="noConversion"/>
  </si>
  <si>
    <t>버스대여비</t>
    <phoneticPr fontId="4" type="noConversion"/>
  </si>
  <si>
    <t>기사님봉사료</t>
    <phoneticPr fontId="4" type="noConversion"/>
  </si>
  <si>
    <t>50,000*2명</t>
    <phoneticPr fontId="4" type="noConversion"/>
  </si>
  <si>
    <t>800,000*2대</t>
    <phoneticPr fontId="4" type="noConversion"/>
  </si>
  <si>
    <t>여행보험료</t>
    <phoneticPr fontId="4" type="noConversion"/>
  </si>
  <si>
    <t>김밥</t>
    <phoneticPr fontId="4" type="noConversion"/>
  </si>
  <si>
    <t>밀감및과자</t>
    <phoneticPr fontId="4" type="noConversion"/>
  </si>
  <si>
    <t>물</t>
    <phoneticPr fontId="4" type="noConversion"/>
  </si>
  <si>
    <t>쓰레기봉투및비닐팩</t>
    <phoneticPr fontId="4" type="noConversion"/>
  </si>
  <si>
    <t>답사유류대</t>
    <phoneticPr fontId="4" type="noConversion"/>
  </si>
  <si>
    <t>답사식대</t>
    <phoneticPr fontId="4" type="noConversion"/>
  </si>
  <si>
    <t>답사통행료</t>
    <phoneticPr fontId="4" type="noConversion"/>
  </si>
  <si>
    <t>점심식대</t>
    <phoneticPr fontId="4" type="noConversion"/>
  </si>
  <si>
    <t>지출내역</t>
    <phoneticPr fontId="4" type="noConversion"/>
  </si>
  <si>
    <t>수입내액</t>
    <phoneticPr fontId="4" type="noConversion"/>
  </si>
  <si>
    <t>지출합계</t>
    <phoneticPr fontId="4" type="noConversion"/>
  </si>
  <si>
    <t>빨강카</t>
    <phoneticPr fontId="4" type="noConversion"/>
  </si>
  <si>
    <t>회비</t>
    <phoneticPr fontId="4" type="noConversion"/>
  </si>
  <si>
    <t>금액</t>
    <phoneticPr fontId="4" type="noConversion"/>
  </si>
  <si>
    <t>내역</t>
    <phoneticPr fontId="4" type="noConversion"/>
  </si>
  <si>
    <t>잡이익(회비및빨강카)</t>
    <phoneticPr fontId="4" type="noConversion"/>
  </si>
  <si>
    <t>연총경비</t>
    <phoneticPr fontId="4" type="noConversion"/>
  </si>
  <si>
    <t xml:space="preserve">빨강카 </t>
    <phoneticPr fontId="4" type="noConversion"/>
  </si>
  <si>
    <t>천상6명</t>
    <phoneticPr fontId="4" type="noConversion"/>
  </si>
  <si>
    <t>순교9명</t>
    <phoneticPr fontId="4" type="noConversion"/>
  </si>
  <si>
    <t>성실6명</t>
    <phoneticPr fontId="4" type="noConversion"/>
  </si>
  <si>
    <t>사도3명</t>
    <phoneticPr fontId="4" type="noConversion"/>
  </si>
  <si>
    <t>상지7명</t>
    <phoneticPr fontId="4" type="noConversion"/>
  </si>
  <si>
    <t>지극6명</t>
    <phoneticPr fontId="4" type="noConversion"/>
  </si>
  <si>
    <t>횃불4명</t>
    <phoneticPr fontId="4" type="noConversion"/>
  </si>
  <si>
    <t>다윗5명</t>
    <phoneticPr fontId="4" type="noConversion"/>
  </si>
  <si>
    <t>신비7명</t>
    <phoneticPr fontId="4" type="noConversion"/>
  </si>
  <si>
    <t>레지아활동계획참가비</t>
    <phoneticPr fontId="4" type="noConversion"/>
  </si>
  <si>
    <t>하정숙으로입금</t>
    <phoneticPr fontId="4" type="noConversion"/>
  </si>
  <si>
    <t>이권자로입금</t>
    <phoneticPr fontId="4" type="noConversion"/>
  </si>
  <si>
    <t>선물대</t>
    <phoneticPr fontId="4" type="noConversion"/>
  </si>
  <si>
    <t>활동발표회</t>
    <phoneticPr fontId="4" type="noConversion"/>
  </si>
  <si>
    <t>떡값</t>
    <phoneticPr fontId="4" type="noConversion"/>
  </si>
  <si>
    <t>밀감</t>
    <phoneticPr fontId="4" type="noConversion"/>
  </si>
  <si>
    <t>간식대</t>
    <phoneticPr fontId="4" type="noConversion"/>
  </si>
  <si>
    <t>2022년12월 회계보고</t>
    <phoneticPr fontId="4" type="noConversion"/>
  </si>
  <si>
    <t>수첩택태비</t>
    <phoneticPr fontId="4" type="noConversion"/>
  </si>
  <si>
    <t>2023년01월 회계보고</t>
    <phoneticPr fontId="4" type="noConversion"/>
  </si>
  <si>
    <t>수첩값</t>
    <phoneticPr fontId="4" type="noConversion"/>
  </si>
  <si>
    <t>직속</t>
    <phoneticPr fontId="4" type="noConversion"/>
  </si>
  <si>
    <t>6천원서식대포함</t>
    <phoneticPr fontId="4" type="noConversion"/>
  </si>
  <si>
    <t>2023년02월 회계보고</t>
    <phoneticPr fontId="4" type="noConversion"/>
  </si>
  <si>
    <t>미사봉헌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</si>
</sst>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  <font>
      <sz val="2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5" fillId="6" borderId="0" xfId="1" applyFont="1" applyFill="1">
      <alignment vertical="center"/>
    </xf>
    <xf numFmtId="176" fontId="5" fillId="0" borderId="0" xfId="1" applyNumberFormat="1" applyFont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5" fillId="6" borderId="7" xfId="1" applyFont="1" applyFill="1" applyBorder="1">
      <alignment vertical="center"/>
    </xf>
    <xf numFmtId="41" fontId="5" fillId="7" borderId="7" xfId="1" applyFont="1" applyFill="1" applyBorder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9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9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9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95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6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97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9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9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9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9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9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9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9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9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97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98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9" t="s">
        <v>35</v>
      </c>
      <c r="B30" s="100"/>
      <c r="C30" s="68"/>
      <c r="D30" s="41">
        <f>D13+D29</f>
        <v>229000</v>
      </c>
      <c r="E30" s="42">
        <f>E29+E13</f>
        <v>6127000</v>
      </c>
      <c r="F30" s="101" t="s">
        <v>36</v>
      </c>
      <c r="G30" s="102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3" t="s">
        <v>55</v>
      </c>
      <c r="G31" s="104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81" t="s">
        <v>41</v>
      </c>
      <c r="B32" s="82"/>
      <c r="C32" s="63"/>
      <c r="D32" s="83">
        <f>D30+E6</f>
        <v>3129171</v>
      </c>
      <c r="E32" s="84"/>
      <c r="F32" s="85" t="s">
        <v>42</v>
      </c>
      <c r="G32" s="86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EEAC-9B5E-4F2C-A4A7-6BFC75D5955D}">
  <dimension ref="A1:U69"/>
  <sheetViews>
    <sheetView topLeftCell="A15" zoomScale="90" zoomScaleNormal="85" workbookViewId="0">
      <selection activeCell="P22" sqref="P2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165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94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94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 x14ac:dyDescent="0.15">
      <c r="A16" s="97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 x14ac:dyDescent="0.15">
      <c r="A17" s="97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97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 x14ac:dyDescent="0.15">
      <c r="A19" s="97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97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 x14ac:dyDescent="0.15">
      <c r="A21" s="97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 x14ac:dyDescent="0.15">
      <c r="A22" s="97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 x14ac:dyDescent="0.15">
      <c r="A23" s="97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97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889000</v>
      </c>
      <c r="E31" s="42">
        <f>E30+E14</f>
        <v>6409000</v>
      </c>
      <c r="F31" s="101" t="s">
        <v>36</v>
      </c>
      <c r="G31" s="102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03" t="s">
        <v>120</v>
      </c>
      <c r="G32" s="104"/>
      <c r="H32" s="48">
        <v>5484500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4053313</v>
      </c>
      <c r="E33" s="84"/>
      <c r="F33" s="85" t="s">
        <v>42</v>
      </c>
      <c r="G33" s="86"/>
      <c r="H33" s="51">
        <f>D33-H31</f>
        <v>3589313</v>
      </c>
      <c r="I33" s="52"/>
      <c r="J33" s="52"/>
    </row>
    <row r="39" spans="1:21" x14ac:dyDescent="0.15">
      <c r="P39" s="1" t="s">
        <v>94</v>
      </c>
      <c r="Q39" s="1">
        <v>3690813</v>
      </c>
    </row>
    <row r="40" spans="1:21" x14ac:dyDescent="0.15">
      <c r="D40" s="72"/>
      <c r="P40" s="1" t="s">
        <v>95</v>
      </c>
      <c r="Q40" s="1">
        <v>0</v>
      </c>
      <c r="R40" s="1" t="s">
        <v>164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3589313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73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5A2-B2AD-42D9-A710-C9D0126587AA}">
  <dimension ref="A1:U68"/>
  <sheetViews>
    <sheetView zoomScale="90" zoomScaleNormal="85" workbookViewId="0">
      <selection activeCell="E13" sqref="E1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1.554687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166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'2022-10월 (10)'!H33</f>
        <v>3589313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730000</v>
      </c>
      <c r="D8" s="9">
        <v>70000</v>
      </c>
      <c r="E8" s="10">
        <f t="shared" ref="E8:E14" si="0">C8+D8</f>
        <v>800000</v>
      </c>
      <c r="F8" s="57" t="s">
        <v>45</v>
      </c>
      <c r="G8" s="6"/>
      <c r="H8" s="12">
        <f>SUM(G9:G13)</f>
        <v>148000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94"/>
      <c r="B9" s="9" t="s">
        <v>106</v>
      </c>
      <c r="C9" s="10">
        <v>280000</v>
      </c>
      <c r="D9" s="9">
        <v>70000</v>
      </c>
      <c r="E9" s="10">
        <f t="shared" si="0"/>
        <v>350000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120000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900000</v>
      </c>
      <c r="D11" s="9">
        <v>200000</v>
      </c>
      <c r="E11" s="10">
        <f t="shared" si="0"/>
        <v>1100000</v>
      </c>
      <c r="F11" s="13" t="s">
        <v>203</v>
      </c>
      <c r="G11" s="6">
        <v>28000</v>
      </c>
      <c r="H11" s="12"/>
      <c r="I11" s="11">
        <v>490000</v>
      </c>
      <c r="L11" s="10">
        <v>560000</v>
      </c>
      <c r="M11" s="53">
        <f t="shared" si="1"/>
        <v>760000</v>
      </c>
      <c r="N11" s="53"/>
    </row>
    <row r="12" spans="1:14" ht="24.75" customHeight="1" x14ac:dyDescent="0.15">
      <c r="A12" s="94"/>
      <c r="B12" s="14" t="s">
        <v>14</v>
      </c>
      <c r="C12" s="10">
        <v>250000</v>
      </c>
      <c r="D12" s="14">
        <v>50000</v>
      </c>
      <c r="E12" s="10">
        <f t="shared" si="0"/>
        <v>300000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2680000</v>
      </c>
      <c r="D14" s="16">
        <f>SUM(D7:D13)</f>
        <v>390000</v>
      </c>
      <c r="E14" s="10">
        <f t="shared" si="0"/>
        <v>3070000</v>
      </c>
      <c r="F14" s="57" t="s">
        <v>17</v>
      </c>
      <c r="G14" s="6"/>
      <c r="H14" s="7">
        <f>SUM(G15:G17)</f>
        <v>2616860</v>
      </c>
      <c r="I14" s="18">
        <f>SUM(I7:I12)</f>
        <v>2150000</v>
      </c>
      <c r="M14" s="53">
        <f t="shared" si="1"/>
        <v>390000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353000</v>
      </c>
      <c r="D15" s="20">
        <v>15000</v>
      </c>
      <c r="E15" s="20">
        <f>C15+D15</f>
        <v>368000</v>
      </c>
      <c r="F15" s="58" t="s">
        <v>189</v>
      </c>
      <c r="G15" s="6">
        <v>2616860</v>
      </c>
      <c r="H15" s="22"/>
      <c r="I15" s="23">
        <v>259000</v>
      </c>
      <c r="L15" s="21">
        <v>500000</v>
      </c>
      <c r="M15" s="53">
        <f t="shared" si="1"/>
        <v>515000</v>
      </c>
      <c r="N15" s="53"/>
    </row>
    <row r="16" spans="1:14" ht="24" customHeight="1" x14ac:dyDescent="0.15">
      <c r="A16" s="97"/>
      <c r="B16" s="24" t="s">
        <v>20</v>
      </c>
      <c r="C16" s="9">
        <v>540000</v>
      </c>
      <c r="D16" s="9">
        <v>57000</v>
      </c>
      <c r="E16" s="20">
        <f t="shared" ref="E16:E26" si="2">C16+D16</f>
        <v>597000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757000</v>
      </c>
      <c r="N16" s="53"/>
    </row>
    <row r="17" spans="1:17" ht="24" customHeight="1" x14ac:dyDescent="0.15">
      <c r="A17" s="97"/>
      <c r="B17" s="25" t="s">
        <v>22</v>
      </c>
      <c r="C17" s="9">
        <v>218000</v>
      </c>
      <c r="D17" s="9">
        <v>180000</v>
      </c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966000</v>
      </c>
      <c r="N17" s="53"/>
    </row>
    <row r="18" spans="1:17" ht="24" customHeight="1" x14ac:dyDescent="0.15">
      <c r="A18" s="97"/>
      <c r="B18" s="25" t="s">
        <v>23</v>
      </c>
      <c r="C18" s="9">
        <v>389000</v>
      </c>
      <c r="D18" s="9">
        <v>80000</v>
      </c>
      <c r="E18" s="20">
        <f t="shared" si="2"/>
        <v>469000</v>
      </c>
      <c r="F18" s="56" t="s">
        <v>43</v>
      </c>
      <c r="G18" s="6"/>
      <c r="H18" s="7">
        <f>SUM(G19:G26)</f>
        <v>0</v>
      </c>
      <c r="I18" s="11">
        <v>434000</v>
      </c>
      <c r="K18" s="28" t="s">
        <v>24</v>
      </c>
      <c r="L18" s="21">
        <v>769000</v>
      </c>
      <c r="M18" s="53">
        <f t="shared" si="1"/>
        <v>849000</v>
      </c>
      <c r="N18" s="53"/>
    </row>
    <row r="19" spans="1:17" ht="24" customHeight="1" x14ac:dyDescent="0.15">
      <c r="A19" s="97"/>
      <c r="B19" s="29" t="s">
        <v>25</v>
      </c>
      <c r="C19" s="9">
        <v>361000</v>
      </c>
      <c r="D19" s="9">
        <v>53000</v>
      </c>
      <c r="E19" s="20">
        <f t="shared" si="2"/>
        <v>414000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607000</v>
      </c>
      <c r="N19" s="53"/>
    </row>
    <row r="20" spans="1:17" ht="24" customHeight="1" x14ac:dyDescent="0.15">
      <c r="A20" s="97"/>
      <c r="B20" s="25" t="s">
        <v>26</v>
      </c>
      <c r="C20" s="9">
        <v>326000</v>
      </c>
      <c r="D20" s="9">
        <v>49000</v>
      </c>
      <c r="E20" s="20">
        <f t="shared" si="2"/>
        <v>375000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730000</v>
      </c>
      <c r="N20" s="53"/>
    </row>
    <row r="21" spans="1:17" ht="24" customHeight="1" x14ac:dyDescent="0.15">
      <c r="A21" s="97"/>
      <c r="B21" s="25" t="s">
        <v>28</v>
      </c>
      <c r="C21" s="9">
        <v>305000</v>
      </c>
      <c r="D21" s="9">
        <v>100000</v>
      </c>
      <c r="E21" s="20">
        <f t="shared" si="2"/>
        <v>405000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670000</v>
      </c>
      <c r="N21" s="53"/>
      <c r="O21" s="1" t="s">
        <v>81</v>
      </c>
      <c r="P21" s="1">
        <v>20000</v>
      </c>
    </row>
    <row r="22" spans="1:17" ht="24" customHeight="1" x14ac:dyDescent="0.15">
      <c r="A22" s="97"/>
      <c r="B22" s="25" t="s">
        <v>30</v>
      </c>
      <c r="C22" s="9">
        <v>410000</v>
      </c>
      <c r="D22" s="9">
        <v>76000</v>
      </c>
      <c r="E22" s="20">
        <f t="shared" si="2"/>
        <v>486000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696000</v>
      </c>
      <c r="N22" s="53"/>
      <c r="P22" s="1">
        <v>128000</v>
      </c>
    </row>
    <row r="23" spans="1:17" ht="24" customHeight="1" x14ac:dyDescent="0.15">
      <c r="A23" s="97"/>
      <c r="B23" s="29" t="s">
        <v>31</v>
      </c>
      <c r="C23" s="9">
        <v>553000</v>
      </c>
      <c r="D23" s="9">
        <v>28000</v>
      </c>
      <c r="E23" s="20">
        <f t="shared" si="2"/>
        <v>581000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486000</v>
      </c>
      <c r="N23" s="53"/>
      <c r="P23" s="1">
        <f>SUM(P21:P22)</f>
        <v>148000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97"/>
      <c r="B25" s="25" t="s">
        <v>33</v>
      </c>
      <c r="C25" s="9">
        <v>274000</v>
      </c>
      <c r="D25" s="9">
        <v>59000</v>
      </c>
      <c r="E25" s="20">
        <f t="shared" si="2"/>
        <v>333000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188</v>
      </c>
      <c r="C27" s="55">
        <v>0</v>
      </c>
      <c r="D27" s="14">
        <v>780000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1021460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3729000</v>
      </c>
      <c r="D30" s="37">
        <f>SUM(D15:D29)</f>
        <v>1477000</v>
      </c>
      <c r="E30" s="38">
        <f>SUM(E15:E29)</f>
        <v>4426000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1867000</v>
      </c>
      <c r="E31" s="42">
        <f>E30+E14</f>
        <v>7496000</v>
      </c>
      <c r="F31" s="101" t="s">
        <v>36</v>
      </c>
      <c r="G31" s="102"/>
      <c r="H31" s="42">
        <f>SUM(H6:H30)</f>
        <v>3064860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7496000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5456313</v>
      </c>
      <c r="E33" s="84"/>
      <c r="F33" s="85" t="s">
        <v>42</v>
      </c>
      <c r="G33" s="86"/>
      <c r="H33" s="51">
        <f>D33-H31</f>
        <v>2391453</v>
      </c>
      <c r="I33" s="52"/>
      <c r="J33" s="52"/>
    </row>
    <row r="36" spans="1:21" x14ac:dyDescent="0.15">
      <c r="C36" s="1" t="s">
        <v>190</v>
      </c>
      <c r="D36" s="1">
        <v>250000</v>
      </c>
    </row>
    <row r="37" spans="1:21" x14ac:dyDescent="0.15">
      <c r="C37" s="1" t="s">
        <v>185</v>
      </c>
      <c r="D37" s="1">
        <v>530000</v>
      </c>
    </row>
    <row r="38" spans="1:21" x14ac:dyDescent="0.15">
      <c r="C38" s="1" t="s">
        <v>191</v>
      </c>
    </row>
    <row r="39" spans="1:21" x14ac:dyDescent="0.15">
      <c r="C39" s="1" t="s">
        <v>192</v>
      </c>
      <c r="P39" s="1" t="s">
        <v>94</v>
      </c>
      <c r="Q39" s="1">
        <v>2492953</v>
      </c>
    </row>
    <row r="40" spans="1:21" x14ac:dyDescent="0.1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15">
      <c r="C41" s="1" t="s">
        <v>194</v>
      </c>
      <c r="Q41" s="1">
        <v>0</v>
      </c>
      <c r="R41" s="1" t="s">
        <v>97</v>
      </c>
    </row>
    <row r="42" spans="1:21" x14ac:dyDescent="0.1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1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C45" s="1" t="s">
        <v>197</v>
      </c>
      <c r="Q45" s="1">
        <v>0</v>
      </c>
      <c r="R45" s="1" t="s">
        <v>108</v>
      </c>
    </row>
    <row r="46" spans="1:21" x14ac:dyDescent="0.15">
      <c r="C46" s="1" t="s">
        <v>198</v>
      </c>
    </row>
    <row r="47" spans="1:21" x14ac:dyDescent="0.15">
      <c r="Q47" s="1">
        <f>Q39+Q40+Q41-Q42-Q43-Q44-Q45</f>
        <v>2391453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73"/>
    </row>
    <row r="59" spans="1:17" x14ac:dyDescent="0.15">
      <c r="C59" s="30" t="s">
        <v>10</v>
      </c>
      <c r="D59" s="1">
        <v>120000</v>
      </c>
    </row>
    <row r="60" spans="1:17" x14ac:dyDescent="0.15">
      <c r="C60" s="30" t="s">
        <v>11</v>
      </c>
      <c r="D60" s="1">
        <v>120000</v>
      </c>
    </row>
    <row r="61" spans="1:17" x14ac:dyDescent="0.15">
      <c r="C61" s="30" t="s">
        <v>106</v>
      </c>
      <c r="D61" s="1">
        <v>120000</v>
      </c>
      <c r="F61" s="1">
        <v>0</v>
      </c>
    </row>
    <row r="62" spans="1:17" x14ac:dyDescent="0.15">
      <c r="C62" s="30" t="s">
        <v>13</v>
      </c>
      <c r="D62" s="1">
        <v>120000</v>
      </c>
      <c r="F62" s="1" t="s">
        <v>68</v>
      </c>
    </row>
    <row r="63" spans="1:17" x14ac:dyDescent="0.15">
      <c r="C63" s="30" t="s">
        <v>14</v>
      </c>
      <c r="D63" s="1">
        <v>120000</v>
      </c>
      <c r="E63" s="1" t="s">
        <v>202</v>
      </c>
    </row>
    <row r="64" spans="1:17" x14ac:dyDescent="0.15">
      <c r="C64" s="30" t="s">
        <v>15</v>
      </c>
      <c r="D64" s="1">
        <v>120000</v>
      </c>
      <c r="E64" s="1" t="s">
        <v>201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8D6E-DC56-4C54-A27E-AAF7DA9F2787}">
  <dimension ref="A1:U68"/>
  <sheetViews>
    <sheetView topLeftCell="A16" zoomScale="90" zoomScaleNormal="85" workbookViewId="0">
      <selection activeCell="H21" sqref="H21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1.554687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208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'2022-11월 (11)'!H33</f>
        <v>2391453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800000</v>
      </c>
      <c r="D8" s="9">
        <v>70000</v>
      </c>
      <c r="E8" s="10">
        <f t="shared" ref="E8:E14" si="0">C8+D8</f>
        <v>870000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94"/>
      <c r="B9" s="9" t="s">
        <v>106</v>
      </c>
      <c r="C9" s="10">
        <v>350000</v>
      </c>
      <c r="D9" s="9">
        <v>70000</v>
      </c>
      <c r="E9" s="10">
        <f t="shared" si="0"/>
        <v>420000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1100000</v>
      </c>
      <c r="D11" s="9">
        <v>100000</v>
      </c>
      <c r="E11" s="10">
        <f t="shared" si="0"/>
        <v>1200000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15">
      <c r="A12" s="94"/>
      <c r="B12" s="14" t="s">
        <v>14</v>
      </c>
      <c r="C12" s="10">
        <v>300000</v>
      </c>
      <c r="D12" s="14">
        <v>50000</v>
      </c>
      <c r="E12" s="10">
        <f t="shared" si="0"/>
        <v>350000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3070000</v>
      </c>
      <c r="D14" s="16">
        <f>SUM(D7:D13)</f>
        <v>290000</v>
      </c>
      <c r="E14" s="10">
        <f t="shared" si="0"/>
        <v>3360000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290000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368000</v>
      </c>
      <c r="D15" s="20">
        <v>57000</v>
      </c>
      <c r="E15" s="20">
        <f>C15+D15</f>
        <v>425000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557000</v>
      </c>
      <c r="N15" s="53"/>
    </row>
    <row r="16" spans="1:14" ht="24" customHeight="1" x14ac:dyDescent="0.15">
      <c r="A16" s="97"/>
      <c r="B16" s="24" t="s">
        <v>20</v>
      </c>
      <c r="C16" s="9">
        <v>597000</v>
      </c>
      <c r="D16" s="9">
        <v>54000</v>
      </c>
      <c r="E16" s="20">
        <f t="shared" ref="E16:E26" si="2">C16+D16</f>
        <v>651000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754000</v>
      </c>
      <c r="N16" s="53"/>
    </row>
    <row r="17" spans="1:17" ht="24" customHeight="1" x14ac:dyDescent="0.15">
      <c r="A17" s="97"/>
      <c r="B17" s="25" t="s">
        <v>22</v>
      </c>
      <c r="C17" s="9">
        <v>398000</v>
      </c>
      <c r="D17" s="9"/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97"/>
      <c r="B18" s="25" t="s">
        <v>23</v>
      </c>
      <c r="C18" s="9">
        <v>469000</v>
      </c>
      <c r="D18" s="9">
        <v>61000</v>
      </c>
      <c r="E18" s="20">
        <f t="shared" si="2"/>
        <v>530000</v>
      </c>
      <c r="F18" s="56" t="s">
        <v>43</v>
      </c>
      <c r="G18" s="6"/>
      <c r="H18" s="7">
        <f>SUM(G19:G26)</f>
        <v>1008600</v>
      </c>
      <c r="I18" s="11">
        <v>434000</v>
      </c>
      <c r="K18" s="28" t="s">
        <v>24</v>
      </c>
      <c r="L18" s="21">
        <v>769000</v>
      </c>
      <c r="M18" s="53">
        <f t="shared" si="1"/>
        <v>830000</v>
      </c>
      <c r="N18" s="53"/>
    </row>
    <row r="19" spans="1:17" ht="24" customHeight="1" x14ac:dyDescent="0.15">
      <c r="A19" s="97"/>
      <c r="B19" s="29" t="s">
        <v>25</v>
      </c>
      <c r="C19" s="9">
        <v>414000</v>
      </c>
      <c r="D19" s="9">
        <v>51000</v>
      </c>
      <c r="E19" s="20">
        <f t="shared" si="2"/>
        <v>465000</v>
      </c>
      <c r="F19" s="5" t="s">
        <v>81</v>
      </c>
      <c r="G19" s="6">
        <v>315600</v>
      </c>
      <c r="H19" s="22"/>
      <c r="I19" s="11">
        <v>338000</v>
      </c>
      <c r="K19" s="27"/>
      <c r="L19" s="21">
        <v>554000</v>
      </c>
      <c r="M19" s="53">
        <f t="shared" si="1"/>
        <v>605000</v>
      </c>
      <c r="N19" s="53"/>
    </row>
    <row r="20" spans="1:17" ht="24" customHeight="1" x14ac:dyDescent="0.15">
      <c r="A20" s="97"/>
      <c r="B20" s="25" t="s">
        <v>26</v>
      </c>
      <c r="C20" s="9">
        <v>375000</v>
      </c>
      <c r="D20" s="9">
        <v>34000</v>
      </c>
      <c r="E20" s="20">
        <f t="shared" si="2"/>
        <v>409000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715000</v>
      </c>
      <c r="N20" s="53"/>
    </row>
    <row r="21" spans="1:17" ht="24" customHeight="1" x14ac:dyDescent="0.15">
      <c r="A21" s="97"/>
      <c r="B21" s="25" t="s">
        <v>28</v>
      </c>
      <c r="C21" s="9">
        <v>405000</v>
      </c>
      <c r="D21" s="9">
        <v>37000</v>
      </c>
      <c r="E21" s="20">
        <f t="shared" si="2"/>
        <v>442000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607000</v>
      </c>
      <c r="N21" s="53"/>
      <c r="O21" s="1" t="s">
        <v>81</v>
      </c>
      <c r="P21" s="1">
        <v>30000</v>
      </c>
    </row>
    <row r="22" spans="1:17" ht="24" customHeight="1" x14ac:dyDescent="0.15">
      <c r="A22" s="97"/>
      <c r="B22" s="25" t="s">
        <v>30</v>
      </c>
      <c r="C22" s="9">
        <v>486000</v>
      </c>
      <c r="D22" s="9">
        <v>46000</v>
      </c>
      <c r="E22" s="20">
        <f t="shared" si="2"/>
        <v>532000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666000</v>
      </c>
      <c r="N22" s="53"/>
      <c r="O22" s="1" t="s">
        <v>205</v>
      </c>
      <c r="P22" s="1">
        <v>135000</v>
      </c>
    </row>
    <row r="23" spans="1:17" ht="24" customHeight="1" x14ac:dyDescent="0.15">
      <c r="A23" s="97"/>
      <c r="B23" s="29" t="s">
        <v>31</v>
      </c>
      <c r="C23" s="9">
        <v>581000</v>
      </c>
      <c r="D23" s="9">
        <v>77000</v>
      </c>
      <c r="E23" s="20">
        <f t="shared" si="2"/>
        <v>658000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535000</v>
      </c>
      <c r="N23" s="53"/>
      <c r="O23" s="1" t="s">
        <v>206</v>
      </c>
      <c r="P23" s="1">
        <v>35600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660000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115000</v>
      </c>
    </row>
    <row r="25" spans="1:17" ht="24" customHeight="1" x14ac:dyDescent="0.15">
      <c r="A25" s="97"/>
      <c r="B25" s="25" t="s">
        <v>33</v>
      </c>
      <c r="C25" s="9">
        <v>333000</v>
      </c>
      <c r="D25" s="9"/>
      <c r="E25" s="20">
        <f t="shared" si="2"/>
        <v>333000</v>
      </c>
      <c r="F25" s="13" t="s">
        <v>209</v>
      </c>
      <c r="G25" s="6">
        <v>33000</v>
      </c>
      <c r="H25" s="7"/>
      <c r="I25" s="11">
        <v>477000</v>
      </c>
      <c r="L25" s="21">
        <v>137000</v>
      </c>
      <c r="M25" s="53">
        <f t="shared" si="1"/>
        <v>137000</v>
      </c>
      <c r="N25" s="53"/>
      <c r="P25" s="1">
        <f>SUM(P21:P24)</f>
        <v>315600</v>
      </c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129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4426000</v>
      </c>
      <c r="D30" s="37">
        <f>SUM(D15:D29)</f>
        <v>417129</v>
      </c>
      <c r="E30" s="38">
        <f>SUM(E15:E29)</f>
        <v>4843000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707129</v>
      </c>
      <c r="E31" s="42">
        <f>E30+E14</f>
        <v>8203000</v>
      </c>
      <c r="F31" s="101" t="s">
        <v>36</v>
      </c>
      <c r="G31" s="102"/>
      <c r="H31" s="42">
        <f>SUM(H6:H30)</f>
        <v>1308600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8203000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3098582</v>
      </c>
      <c r="E33" s="84"/>
      <c r="F33" s="85" t="s">
        <v>42</v>
      </c>
      <c r="G33" s="86"/>
      <c r="H33" s="51">
        <f>D33-H31</f>
        <v>1789982</v>
      </c>
      <c r="I33" s="52"/>
      <c r="J33" s="52"/>
    </row>
    <row r="36" spans="1:21" x14ac:dyDescent="0.15">
      <c r="C36" s="1" t="s">
        <v>190</v>
      </c>
    </row>
    <row r="37" spans="1:21" x14ac:dyDescent="0.15">
      <c r="C37" s="1" t="s">
        <v>185</v>
      </c>
    </row>
    <row r="38" spans="1:21" x14ac:dyDescent="0.15">
      <c r="C38" s="1" t="s">
        <v>191</v>
      </c>
    </row>
    <row r="39" spans="1:21" x14ac:dyDescent="0.15">
      <c r="C39" s="1" t="s">
        <v>192</v>
      </c>
      <c r="P39" s="1" t="s">
        <v>94</v>
      </c>
      <c r="Q39" s="1">
        <v>1891482</v>
      </c>
    </row>
    <row r="40" spans="1:21" x14ac:dyDescent="0.1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15">
      <c r="C41" s="1" t="s">
        <v>194</v>
      </c>
      <c r="Q41" s="1">
        <v>0</v>
      </c>
      <c r="R41" s="1" t="s">
        <v>97</v>
      </c>
    </row>
    <row r="42" spans="1:21" x14ac:dyDescent="0.1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1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C45" s="1" t="s">
        <v>197</v>
      </c>
      <c r="Q45" s="1">
        <v>0</v>
      </c>
      <c r="R45" s="1" t="s">
        <v>108</v>
      </c>
    </row>
    <row r="46" spans="1:21" x14ac:dyDescent="0.15">
      <c r="C46" s="1" t="s">
        <v>198</v>
      </c>
    </row>
    <row r="47" spans="1:21" x14ac:dyDescent="0.15">
      <c r="Q47" s="1">
        <f>Q39+Q40+Q41-Q42-Q43-Q44-Q45</f>
        <v>1789982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73"/>
    </row>
    <row r="59" spans="1:17" x14ac:dyDescent="0.15">
      <c r="C59" s="30" t="s">
        <v>10</v>
      </c>
      <c r="D59" s="1">
        <v>120000</v>
      </c>
    </row>
    <row r="60" spans="1:17" x14ac:dyDescent="0.15">
      <c r="C60" s="30" t="s">
        <v>11</v>
      </c>
      <c r="D60" s="1">
        <v>120000</v>
      </c>
    </row>
    <row r="61" spans="1:17" x14ac:dyDescent="0.15">
      <c r="C61" s="30" t="s">
        <v>106</v>
      </c>
      <c r="D61" s="1">
        <v>120000</v>
      </c>
      <c r="F61" s="1">
        <v>0</v>
      </c>
    </row>
    <row r="62" spans="1:17" x14ac:dyDescent="0.15">
      <c r="C62" s="30" t="s">
        <v>13</v>
      </c>
      <c r="D62" s="1">
        <v>120000</v>
      </c>
      <c r="F62" s="1" t="s">
        <v>68</v>
      </c>
    </row>
    <row r="63" spans="1:17" x14ac:dyDescent="0.15">
      <c r="C63" s="30" t="s">
        <v>14</v>
      </c>
      <c r="D63" s="1">
        <v>120000</v>
      </c>
      <c r="E63" s="1" t="s">
        <v>202</v>
      </c>
    </row>
    <row r="64" spans="1:17" x14ac:dyDescent="0.15">
      <c r="C64" s="30" t="s">
        <v>15</v>
      </c>
      <c r="D64" s="1">
        <v>120000</v>
      </c>
      <c r="E64" s="1" t="s">
        <v>201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CC4E-D7EF-46E1-9391-DDAA0B0ACE70}">
  <dimension ref="A1:X68"/>
  <sheetViews>
    <sheetView topLeftCell="A13" zoomScale="90" zoomScaleNormal="85" workbookViewId="0">
      <selection activeCell="F27" sqref="F27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1.554687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210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'2022-12월 (12)'!H33</f>
        <v>1789982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460000</v>
      </c>
      <c r="D7" s="9">
        <v>70000</v>
      </c>
      <c r="E7" s="10">
        <f>C7+D7</f>
        <v>530000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15">
      <c r="A8" s="94"/>
      <c r="B8" s="9" t="s">
        <v>11</v>
      </c>
      <c r="C8" s="10">
        <v>870000</v>
      </c>
      <c r="D8" s="9">
        <v>70000</v>
      </c>
      <c r="E8" s="10">
        <f t="shared" ref="E8:E14" si="0">C8+D8</f>
        <v>940000</v>
      </c>
      <c r="F8" s="57" t="s">
        <v>45</v>
      </c>
      <c r="G8" s="6"/>
      <c r="H8" s="12">
        <f>SUM(G9:G13)</f>
        <v>80000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94"/>
      <c r="B9" s="9" t="s">
        <v>106</v>
      </c>
      <c r="C9" s="10">
        <v>420000</v>
      </c>
      <c r="D9" s="9">
        <v>70000</v>
      </c>
      <c r="E9" s="10">
        <f t="shared" si="0"/>
        <v>490000</v>
      </c>
      <c r="F9" s="5" t="s">
        <v>164</v>
      </c>
      <c r="G9" s="6">
        <v>80000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1200000</v>
      </c>
      <c r="D11" s="9">
        <v>100000</v>
      </c>
      <c r="E11" s="10">
        <f t="shared" si="0"/>
        <v>1300000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15">
      <c r="A12" s="94"/>
      <c r="B12" s="14" t="s">
        <v>14</v>
      </c>
      <c r="C12" s="10">
        <v>350000</v>
      </c>
      <c r="D12" s="14">
        <v>50000</v>
      </c>
      <c r="E12" s="10">
        <f t="shared" si="0"/>
        <v>400000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3360000</v>
      </c>
      <c r="D14" s="16">
        <f>SUM(D7:D13)</f>
        <v>360000</v>
      </c>
      <c r="E14" s="10">
        <f t="shared" si="0"/>
        <v>3720000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360000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425000</v>
      </c>
      <c r="D15" s="20">
        <v>51000</v>
      </c>
      <c r="E15" s="20">
        <f>C15+D15</f>
        <v>476000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551000</v>
      </c>
      <c r="N15" s="53"/>
    </row>
    <row r="16" spans="1:14" ht="24" customHeight="1" x14ac:dyDescent="0.15">
      <c r="A16" s="97"/>
      <c r="B16" s="24" t="s">
        <v>20</v>
      </c>
      <c r="C16" s="9">
        <v>651000</v>
      </c>
      <c r="D16" s="9">
        <v>84000</v>
      </c>
      <c r="E16" s="20">
        <f t="shared" ref="E16:E26" si="2">C16+D16</f>
        <v>735000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784000</v>
      </c>
      <c r="N16" s="53"/>
    </row>
    <row r="17" spans="1:17" ht="24" customHeight="1" x14ac:dyDescent="0.15">
      <c r="A17" s="97"/>
      <c r="B17" s="25" t="s">
        <v>22</v>
      </c>
      <c r="C17" s="9">
        <v>398000</v>
      </c>
      <c r="D17" s="9">
        <v>163000</v>
      </c>
      <c r="E17" s="20">
        <f t="shared" si="2"/>
        <v>561000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949000</v>
      </c>
      <c r="N17" s="53"/>
    </row>
    <row r="18" spans="1:17" ht="24" customHeight="1" x14ac:dyDescent="0.15">
      <c r="A18" s="97"/>
      <c r="B18" s="25" t="s">
        <v>23</v>
      </c>
      <c r="C18" s="9">
        <v>530000</v>
      </c>
      <c r="D18" s="9">
        <v>89000</v>
      </c>
      <c r="E18" s="20">
        <f t="shared" si="2"/>
        <v>619000</v>
      </c>
      <c r="F18" s="56" t="s">
        <v>43</v>
      </c>
      <c r="G18" s="6"/>
      <c r="H18" s="7">
        <f>SUM(G19:G26)</f>
        <v>548000</v>
      </c>
      <c r="I18" s="11">
        <v>434000</v>
      </c>
      <c r="K18" s="28" t="s">
        <v>24</v>
      </c>
      <c r="L18" s="21">
        <v>769000</v>
      </c>
      <c r="M18" s="53">
        <f t="shared" si="1"/>
        <v>858000</v>
      </c>
      <c r="N18" s="53"/>
    </row>
    <row r="19" spans="1:17" ht="24" customHeight="1" x14ac:dyDescent="0.15">
      <c r="A19" s="97"/>
      <c r="B19" s="29" t="s">
        <v>25</v>
      </c>
      <c r="C19" s="9">
        <v>465000</v>
      </c>
      <c r="D19" s="79">
        <v>83000</v>
      </c>
      <c r="E19" s="20">
        <f t="shared" si="2"/>
        <v>548000</v>
      </c>
      <c r="F19" s="5" t="s">
        <v>81</v>
      </c>
      <c r="G19" s="6">
        <f>P25</f>
        <v>146000</v>
      </c>
      <c r="H19" s="22"/>
      <c r="I19" s="11">
        <v>338000</v>
      </c>
      <c r="K19" s="27"/>
      <c r="L19" s="21">
        <v>554000</v>
      </c>
      <c r="M19" s="53">
        <f t="shared" si="1"/>
        <v>637000</v>
      </c>
      <c r="N19" s="53"/>
    </row>
    <row r="20" spans="1:17" ht="24" customHeight="1" x14ac:dyDescent="0.15">
      <c r="A20" s="97"/>
      <c r="B20" s="25" t="s">
        <v>26</v>
      </c>
      <c r="C20" s="9">
        <v>409000</v>
      </c>
      <c r="D20" s="9">
        <v>71000</v>
      </c>
      <c r="E20" s="20">
        <f t="shared" si="2"/>
        <v>480000</v>
      </c>
      <c r="F20" s="5" t="s">
        <v>115</v>
      </c>
      <c r="G20" s="6">
        <v>20000</v>
      </c>
      <c r="H20" s="22"/>
      <c r="I20" s="11">
        <v>206500</v>
      </c>
      <c r="K20" s="30"/>
      <c r="L20" s="21">
        <v>681000</v>
      </c>
      <c r="M20" s="53">
        <f t="shared" si="1"/>
        <v>752000</v>
      </c>
      <c r="N20" s="53"/>
    </row>
    <row r="21" spans="1:17" ht="24" customHeight="1" x14ac:dyDescent="0.15">
      <c r="A21" s="97"/>
      <c r="B21" s="25" t="s">
        <v>28</v>
      </c>
      <c r="C21" s="9">
        <v>442000</v>
      </c>
      <c r="D21" s="9">
        <v>65000</v>
      </c>
      <c r="E21" s="20">
        <f t="shared" si="2"/>
        <v>507000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635000</v>
      </c>
      <c r="N21" s="53"/>
      <c r="O21" s="1" t="s">
        <v>81</v>
      </c>
      <c r="P21" s="1">
        <v>18000</v>
      </c>
    </row>
    <row r="22" spans="1:17" ht="24" customHeight="1" x14ac:dyDescent="0.15">
      <c r="A22" s="97"/>
      <c r="B22" s="25" t="s">
        <v>30</v>
      </c>
      <c r="C22" s="9">
        <v>532000</v>
      </c>
      <c r="D22" s="9">
        <v>97000</v>
      </c>
      <c r="E22" s="20">
        <f t="shared" si="2"/>
        <v>629000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717000</v>
      </c>
      <c r="N22" s="53"/>
      <c r="O22" s="1" t="s">
        <v>205</v>
      </c>
      <c r="P22" s="1">
        <v>128000</v>
      </c>
    </row>
    <row r="23" spans="1:17" ht="24" customHeight="1" x14ac:dyDescent="0.15">
      <c r="A23" s="97"/>
      <c r="B23" s="29" t="s">
        <v>31</v>
      </c>
      <c r="C23" s="9">
        <v>658000</v>
      </c>
      <c r="D23" s="9">
        <v>58000</v>
      </c>
      <c r="E23" s="20">
        <f t="shared" si="2"/>
        <v>716000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516000</v>
      </c>
      <c r="N23" s="53"/>
      <c r="O23" s="1" t="s">
        <v>206</v>
      </c>
      <c r="P23" s="1">
        <v>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0</v>
      </c>
    </row>
    <row r="25" spans="1:17" ht="24" customHeight="1" x14ac:dyDescent="0.15">
      <c r="A25" s="97"/>
      <c r="B25" s="25" t="s">
        <v>33</v>
      </c>
      <c r="C25" s="9">
        <v>333000</v>
      </c>
      <c r="D25" s="9">
        <v>95000</v>
      </c>
      <c r="E25" s="20">
        <f t="shared" si="2"/>
        <v>428000</v>
      </c>
      <c r="F25" s="13" t="s">
        <v>141</v>
      </c>
      <c r="G25" s="6">
        <v>352000</v>
      </c>
      <c r="H25" s="7"/>
      <c r="I25" s="11">
        <v>477000</v>
      </c>
      <c r="L25" s="21">
        <v>137000</v>
      </c>
      <c r="M25" s="53">
        <f t="shared" si="1"/>
        <v>232000</v>
      </c>
      <c r="N25" s="53"/>
      <c r="P25" s="1">
        <f>SUM(P21:P24)</f>
        <v>146000</v>
      </c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 t="s">
        <v>215</v>
      </c>
      <c r="G26" s="33">
        <v>30000</v>
      </c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4843000</v>
      </c>
      <c r="D30" s="37">
        <f>SUM(D15:D29)</f>
        <v>856000</v>
      </c>
      <c r="E30" s="38">
        <f>SUM(E15:E29)</f>
        <v>5699000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1216000</v>
      </c>
      <c r="E31" s="42">
        <f>E30+E14</f>
        <v>9419000</v>
      </c>
      <c r="F31" s="101" t="s">
        <v>36</v>
      </c>
      <c r="G31" s="102"/>
      <c r="H31" s="42">
        <f>SUM(H6:H30)</f>
        <v>928000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9419000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4" ht="23.25" customHeight="1" thickTop="1" thickBot="1" x14ac:dyDescent="0.2">
      <c r="A33" s="81" t="s">
        <v>41</v>
      </c>
      <c r="B33" s="82"/>
      <c r="C33" s="63"/>
      <c r="D33" s="83">
        <f>D31+E6</f>
        <v>3005982</v>
      </c>
      <c r="E33" s="84"/>
      <c r="F33" s="85" t="s">
        <v>42</v>
      </c>
      <c r="G33" s="86"/>
      <c r="H33" s="51">
        <f>D33-H31</f>
        <v>2077982</v>
      </c>
      <c r="I33" s="52"/>
      <c r="J33" s="52"/>
      <c r="U33" s="1">
        <v>160</v>
      </c>
      <c r="V33" s="1">
        <v>1500</v>
      </c>
      <c r="W33" s="1">
        <f>U33*V33</f>
        <v>240000</v>
      </c>
    </row>
    <row r="38" spans="1:24" x14ac:dyDescent="0.15">
      <c r="C38" s="1" t="s">
        <v>211</v>
      </c>
      <c r="D38" s="1">
        <v>1430000</v>
      </c>
    </row>
    <row r="39" spans="1:24" x14ac:dyDescent="0.15">
      <c r="C39" s="1" t="s">
        <v>10</v>
      </c>
      <c r="D39" s="1">
        <v>286000</v>
      </c>
      <c r="E39" s="1">
        <v>286000</v>
      </c>
      <c r="P39" s="1" t="s">
        <v>94</v>
      </c>
      <c r="Q39" s="1">
        <v>1254482</v>
      </c>
    </row>
    <row r="40" spans="1:24" x14ac:dyDescent="0.15">
      <c r="C40" s="1" t="s">
        <v>106</v>
      </c>
      <c r="D40" s="72">
        <v>182000</v>
      </c>
      <c r="E40" s="1">
        <v>176000</v>
      </c>
      <c r="F40" s="1" t="s">
        <v>213</v>
      </c>
      <c r="P40" s="1" t="s">
        <v>95</v>
      </c>
      <c r="Q40" s="1">
        <v>88000</v>
      </c>
      <c r="R40" s="1" t="s">
        <v>15</v>
      </c>
    </row>
    <row r="41" spans="1:24" x14ac:dyDescent="0.15">
      <c r="C41" s="1" t="s">
        <v>11</v>
      </c>
      <c r="D41" s="1">
        <v>220000</v>
      </c>
      <c r="E41" s="1">
        <v>220000</v>
      </c>
      <c r="Q41" s="1">
        <v>0</v>
      </c>
      <c r="R41" s="1" t="s">
        <v>49</v>
      </c>
    </row>
    <row r="42" spans="1:24" x14ac:dyDescent="0.15">
      <c r="B42" s="1" t="s">
        <v>49</v>
      </c>
      <c r="C42" s="1" t="s">
        <v>13</v>
      </c>
      <c r="D42" s="1">
        <v>308000</v>
      </c>
      <c r="E42" s="1">
        <v>308000</v>
      </c>
      <c r="P42" s="1" t="s">
        <v>98</v>
      </c>
      <c r="Q42" s="1">
        <v>87500</v>
      </c>
      <c r="R42" s="1" t="s">
        <v>91</v>
      </c>
      <c r="S42" s="1" t="s">
        <v>147</v>
      </c>
    </row>
    <row r="43" spans="1:24" x14ac:dyDescent="0.15">
      <c r="C43" s="1" t="s">
        <v>15</v>
      </c>
      <c r="E43" s="1">
        <v>88000</v>
      </c>
      <c r="Q43" s="1">
        <v>20000</v>
      </c>
      <c r="R43" s="1" t="s">
        <v>101</v>
      </c>
      <c r="S43" s="1" t="s">
        <v>149</v>
      </c>
    </row>
    <row r="44" spans="1:24" x14ac:dyDescent="0.15">
      <c r="C44" s="1" t="s">
        <v>212</v>
      </c>
      <c r="E44" s="1">
        <v>352000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4" x14ac:dyDescent="0.15">
      <c r="E45" s="1">
        <f>SUM(E39:E44)</f>
        <v>1430000</v>
      </c>
      <c r="Q45" s="1">
        <v>0</v>
      </c>
      <c r="R45" s="1" t="s">
        <v>108</v>
      </c>
      <c r="X45" s="1">
        <v>50000</v>
      </c>
    </row>
    <row r="46" spans="1:24" x14ac:dyDescent="0.15">
      <c r="X46" s="1">
        <v>71000</v>
      </c>
    </row>
    <row r="47" spans="1:24" x14ac:dyDescent="0.15">
      <c r="Q47" s="1">
        <f>Q39+Q40+Q41-Q42-Q43-Q44-Q45</f>
        <v>1234982</v>
      </c>
      <c r="X47" s="1">
        <v>89000</v>
      </c>
    </row>
    <row r="48" spans="1:24" x14ac:dyDescent="0.15">
      <c r="Q48" s="1">
        <f>H33-Q47</f>
        <v>843000</v>
      </c>
      <c r="R48" s="1" t="s">
        <v>103</v>
      </c>
      <c r="X48" s="1">
        <v>97000</v>
      </c>
    </row>
    <row r="49" spans="1:24" x14ac:dyDescent="0.15">
      <c r="Q49" s="1" t="s">
        <v>49</v>
      </c>
      <c r="X49" s="1">
        <v>70000</v>
      </c>
    </row>
    <row r="50" spans="1:24" x14ac:dyDescent="0.15">
      <c r="B50" s="1" t="s">
        <v>53</v>
      </c>
      <c r="C50" s="1" t="s">
        <v>124</v>
      </c>
      <c r="D50" s="1" t="s">
        <v>131</v>
      </c>
      <c r="X50" s="1">
        <v>95000</v>
      </c>
    </row>
    <row r="51" spans="1:24" x14ac:dyDescent="0.15">
      <c r="B51" s="1" t="s">
        <v>86</v>
      </c>
      <c r="C51" s="1" t="s">
        <v>125</v>
      </c>
      <c r="D51" s="1" t="s">
        <v>130</v>
      </c>
      <c r="F51" s="65"/>
      <c r="X51" s="1">
        <v>58000</v>
      </c>
    </row>
    <row r="52" spans="1:24" x14ac:dyDescent="0.15">
      <c r="A52" s="1" t="s">
        <v>49</v>
      </c>
      <c r="B52" s="71" t="s">
        <v>91</v>
      </c>
      <c r="C52" s="71" t="s">
        <v>126</v>
      </c>
      <c r="D52" s="1" t="s">
        <v>131</v>
      </c>
      <c r="X52" s="1">
        <v>51000</v>
      </c>
    </row>
    <row r="53" spans="1:24" x14ac:dyDescent="0.15">
      <c r="X53" s="1">
        <v>65000</v>
      </c>
    </row>
    <row r="54" spans="1:24" x14ac:dyDescent="0.15">
      <c r="B54" s="1" t="s">
        <v>127</v>
      </c>
      <c r="C54" s="1" t="s">
        <v>128</v>
      </c>
      <c r="D54" s="1" t="s">
        <v>129</v>
      </c>
      <c r="X54" s="1">
        <v>163000</v>
      </c>
    </row>
    <row r="55" spans="1:24" x14ac:dyDescent="0.15">
      <c r="X55" s="1">
        <v>84000</v>
      </c>
    </row>
    <row r="56" spans="1:24" x14ac:dyDescent="0.15">
      <c r="X56" s="1">
        <f>SUM(X45:X55)</f>
        <v>893000</v>
      </c>
    </row>
    <row r="58" spans="1:24" x14ac:dyDescent="0.15">
      <c r="G58" s="73"/>
    </row>
    <row r="59" spans="1:24" x14ac:dyDescent="0.15">
      <c r="C59" s="30" t="s">
        <v>10</v>
      </c>
    </row>
    <row r="60" spans="1:24" x14ac:dyDescent="0.15">
      <c r="C60" s="30" t="s">
        <v>11</v>
      </c>
    </row>
    <row r="61" spans="1:24" x14ac:dyDescent="0.15">
      <c r="C61" s="30" t="s">
        <v>106</v>
      </c>
      <c r="F61" s="1">
        <v>0</v>
      </c>
    </row>
    <row r="62" spans="1:24" x14ac:dyDescent="0.15">
      <c r="C62" s="30" t="s">
        <v>13</v>
      </c>
      <c r="F62" s="1" t="s">
        <v>68</v>
      </c>
    </row>
    <row r="63" spans="1:24" x14ac:dyDescent="0.15">
      <c r="C63" s="30" t="s">
        <v>14</v>
      </c>
      <c r="E63" s="1" t="s">
        <v>202</v>
      </c>
    </row>
    <row r="64" spans="1:24" x14ac:dyDescent="0.15">
      <c r="C64" s="30" t="s">
        <v>15</v>
      </c>
      <c r="E64" s="1" t="s">
        <v>201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8E08-CCC9-4D5B-943C-6B903933755F}">
  <dimension ref="A1:U68"/>
  <sheetViews>
    <sheetView tabSelected="1" zoomScale="90" zoomScaleNormal="85" workbookViewId="0">
      <selection activeCell="E12" sqref="E1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1.554687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214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'2023-01월 (13)'!H33</f>
        <v>2077982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530000</v>
      </c>
      <c r="D7" s="9">
        <v>70000</v>
      </c>
      <c r="E7" s="10">
        <f>C7+D7</f>
        <v>600000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15">
      <c r="A8" s="94"/>
      <c r="B8" s="9" t="s">
        <v>11</v>
      </c>
      <c r="C8" s="10">
        <v>980000</v>
      </c>
      <c r="D8" s="9">
        <v>70000</v>
      </c>
      <c r="E8" s="10">
        <f>C8+D8</f>
        <v>1050000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94"/>
      <c r="B9" s="9" t="s">
        <v>106</v>
      </c>
      <c r="C9" s="10">
        <v>490000</v>
      </c>
      <c r="D9" s="9">
        <v>70000</v>
      </c>
      <c r="E9" s="10">
        <f t="shared" ref="E9:E14" si="1">C9+D9</f>
        <v>560000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1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94"/>
      <c r="B11" s="9" t="s">
        <v>13</v>
      </c>
      <c r="C11" s="10">
        <v>1300000</v>
      </c>
      <c r="D11" s="9">
        <v>100000</v>
      </c>
      <c r="E11" s="10">
        <f t="shared" si="1"/>
        <v>1400000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0"/>
        <v>660000</v>
      </c>
      <c r="N11" s="53"/>
    </row>
    <row r="12" spans="1:14" ht="24.75" customHeight="1" x14ac:dyDescent="0.15">
      <c r="A12" s="94"/>
      <c r="B12" s="14" t="s">
        <v>14</v>
      </c>
      <c r="C12" s="10">
        <v>400000</v>
      </c>
      <c r="D12" s="14">
        <v>50000</v>
      </c>
      <c r="E12" s="10">
        <f t="shared" si="1"/>
        <v>450000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1"/>
        <v>60000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3760000</v>
      </c>
      <c r="D14" s="16">
        <f>SUM(D7:D13)</f>
        <v>360000</v>
      </c>
      <c r="E14" s="10">
        <f t="shared" si="1"/>
        <v>4120000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0"/>
        <v>360000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476000</v>
      </c>
      <c r="D15" s="20">
        <v>44000</v>
      </c>
      <c r="E15" s="20">
        <f>C15+D15</f>
        <v>520000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0"/>
        <v>544000</v>
      </c>
      <c r="N15" s="53"/>
    </row>
    <row r="16" spans="1:14" ht="24" customHeight="1" x14ac:dyDescent="0.15">
      <c r="A16" s="97"/>
      <c r="B16" s="24" t="s">
        <v>20</v>
      </c>
      <c r="C16" s="9">
        <v>735000</v>
      </c>
      <c r="D16" s="9">
        <v>65000</v>
      </c>
      <c r="E16" s="20">
        <f t="shared" ref="E16:E26" si="2">C16+D16</f>
        <v>800000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765000</v>
      </c>
      <c r="N16" s="53"/>
    </row>
    <row r="17" spans="1:17" ht="24" customHeight="1" x14ac:dyDescent="0.15">
      <c r="A17" s="97"/>
      <c r="B17" s="25" t="s">
        <v>22</v>
      </c>
      <c r="C17" s="9">
        <v>561000</v>
      </c>
      <c r="D17" s="9">
        <v>72000</v>
      </c>
      <c r="E17" s="20">
        <f t="shared" si="2"/>
        <v>633000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858000</v>
      </c>
      <c r="N17" s="53"/>
    </row>
    <row r="18" spans="1:17" ht="24" customHeight="1" x14ac:dyDescent="0.15">
      <c r="A18" s="97"/>
      <c r="B18" s="25" t="s">
        <v>23</v>
      </c>
      <c r="C18" s="9">
        <v>619000</v>
      </c>
      <c r="D18" s="9">
        <v>78000</v>
      </c>
      <c r="E18" s="20">
        <f t="shared" si="2"/>
        <v>697000</v>
      </c>
      <c r="F18" s="56" t="s">
        <v>43</v>
      </c>
      <c r="G18" s="6"/>
      <c r="H18" s="7">
        <f>SUM(G19:G26)</f>
        <v>120000</v>
      </c>
      <c r="I18" s="11">
        <v>434000</v>
      </c>
      <c r="K18" s="28" t="s">
        <v>24</v>
      </c>
      <c r="L18" s="21">
        <v>769000</v>
      </c>
      <c r="M18" s="53">
        <f t="shared" si="0"/>
        <v>847000</v>
      </c>
      <c r="N18" s="53"/>
    </row>
    <row r="19" spans="1:17" ht="24" customHeight="1" x14ac:dyDescent="0.15">
      <c r="A19" s="97"/>
      <c r="B19" s="29" t="s">
        <v>25</v>
      </c>
      <c r="C19" s="9">
        <v>548000</v>
      </c>
      <c r="D19" s="80">
        <v>55000</v>
      </c>
      <c r="E19" s="20">
        <f t="shared" si="2"/>
        <v>603000</v>
      </c>
      <c r="F19" s="5" t="s">
        <v>81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609000</v>
      </c>
      <c r="N19" s="53"/>
    </row>
    <row r="20" spans="1:17" ht="24" customHeight="1" x14ac:dyDescent="0.15">
      <c r="A20" s="97"/>
      <c r="B20" s="25" t="s">
        <v>26</v>
      </c>
      <c r="C20" s="9">
        <v>480000</v>
      </c>
      <c r="D20" s="9">
        <v>65000</v>
      </c>
      <c r="E20" s="20">
        <f t="shared" si="2"/>
        <v>545000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0"/>
        <v>746000</v>
      </c>
      <c r="N20" s="53"/>
    </row>
    <row r="21" spans="1:17" ht="24" customHeight="1" x14ac:dyDescent="0.15">
      <c r="A21" s="97"/>
      <c r="B21" s="25" t="s">
        <v>28</v>
      </c>
      <c r="C21" s="9">
        <v>507000</v>
      </c>
      <c r="D21" s="9">
        <v>56000</v>
      </c>
      <c r="E21" s="20">
        <f t="shared" si="2"/>
        <v>563000</v>
      </c>
      <c r="F21" s="1" t="s">
        <v>44</v>
      </c>
      <c r="G21" s="6">
        <v>120000</v>
      </c>
      <c r="H21" s="22"/>
      <c r="I21" s="11">
        <v>332000</v>
      </c>
      <c r="L21" s="21">
        <v>570000</v>
      </c>
      <c r="M21" s="53">
        <f t="shared" si="0"/>
        <v>626000</v>
      </c>
      <c r="N21" s="53"/>
      <c r="O21" s="1" t="s">
        <v>81</v>
      </c>
      <c r="P21" s="1">
        <v>0</v>
      </c>
    </row>
    <row r="22" spans="1:17" ht="24" customHeight="1" x14ac:dyDescent="0.15">
      <c r="A22" s="97"/>
      <c r="B22" s="25" t="s">
        <v>30</v>
      </c>
      <c r="C22" s="9">
        <v>629000</v>
      </c>
      <c r="D22" s="9">
        <v>64000</v>
      </c>
      <c r="E22" s="20">
        <f t="shared" si="2"/>
        <v>693000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0"/>
        <v>684000</v>
      </c>
      <c r="N22" s="53"/>
      <c r="O22" s="1" t="s">
        <v>205</v>
      </c>
      <c r="P22" s="1">
        <v>120000</v>
      </c>
    </row>
    <row r="23" spans="1:17" ht="24" customHeight="1" x14ac:dyDescent="0.15">
      <c r="A23" s="97"/>
      <c r="B23" s="29" t="s">
        <v>31</v>
      </c>
      <c r="C23" s="9">
        <v>716000</v>
      </c>
      <c r="D23" s="9">
        <v>50000</v>
      </c>
      <c r="E23" s="20">
        <f t="shared" si="2"/>
        <v>766000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508000</v>
      </c>
      <c r="N23" s="53"/>
      <c r="O23" s="1" t="s">
        <v>206</v>
      </c>
      <c r="P23" s="1">
        <v>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  <c r="O24" s="1" t="s">
        <v>207</v>
      </c>
      <c r="P24" s="1">
        <v>0</v>
      </c>
    </row>
    <row r="25" spans="1:17" ht="24" customHeight="1" x14ac:dyDescent="0.15">
      <c r="A25" s="97"/>
      <c r="B25" s="25" t="s">
        <v>33</v>
      </c>
      <c r="C25" s="9">
        <v>428000</v>
      </c>
      <c r="D25" s="9">
        <v>56000</v>
      </c>
      <c r="E25" s="20">
        <f t="shared" si="2"/>
        <v>484000</v>
      </c>
      <c r="F25" s="13" t="s">
        <v>141</v>
      </c>
      <c r="G25" s="6">
        <v>0</v>
      </c>
      <c r="H25" s="7"/>
      <c r="I25" s="11">
        <v>477000</v>
      </c>
      <c r="L25" s="21">
        <v>137000</v>
      </c>
      <c r="M25" s="53">
        <f t="shared" si="0"/>
        <v>193000</v>
      </c>
      <c r="N25" s="53"/>
      <c r="P25" s="1">
        <f>SUM(P21:P24)</f>
        <v>120000</v>
      </c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5699000</v>
      </c>
      <c r="D30" s="37">
        <f>SUM(D15:D29)</f>
        <v>605000</v>
      </c>
      <c r="E30" s="38">
        <f>SUM(E15:E29)</f>
        <v>6304000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965000</v>
      </c>
      <c r="E31" s="42">
        <f>E30+E14</f>
        <v>10424000</v>
      </c>
      <c r="F31" s="101" t="s">
        <v>36</v>
      </c>
      <c r="G31" s="102"/>
      <c r="H31" s="42">
        <f>SUM(H6:H30)</f>
        <v>420000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v>10424000</v>
      </c>
      <c r="F32" s="103" t="s">
        <v>120</v>
      </c>
      <c r="G32" s="104"/>
      <c r="H32" s="48">
        <v>11791760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3042982</v>
      </c>
      <c r="E33" s="84"/>
      <c r="F33" s="85" t="s">
        <v>42</v>
      </c>
      <c r="G33" s="86"/>
      <c r="H33" s="51">
        <f>D33-H31</f>
        <v>2622982</v>
      </c>
      <c r="I33" s="52"/>
      <c r="J33" s="52"/>
    </row>
    <row r="38" spans="1:21" x14ac:dyDescent="0.15">
      <c r="C38" s="1" t="s">
        <v>211</v>
      </c>
      <c r="D38" s="1">
        <v>1430000</v>
      </c>
    </row>
    <row r="39" spans="1:21" x14ac:dyDescent="0.15">
      <c r="C39" s="1" t="s">
        <v>10</v>
      </c>
      <c r="D39" s="1">
        <v>286000</v>
      </c>
      <c r="E39" s="1">
        <v>286000</v>
      </c>
      <c r="P39" s="1" t="s">
        <v>94</v>
      </c>
      <c r="Q39" s="1">
        <v>2055482</v>
      </c>
    </row>
    <row r="40" spans="1:21" x14ac:dyDescent="0.15">
      <c r="C40" s="1" t="s">
        <v>106</v>
      </c>
      <c r="D40" s="72">
        <v>182000</v>
      </c>
      <c r="E40" s="1">
        <v>176000</v>
      </c>
      <c r="F40" s="1" t="s">
        <v>213</v>
      </c>
      <c r="P40" s="1" t="s">
        <v>95</v>
      </c>
      <c r="Q40" s="1">
        <v>0</v>
      </c>
      <c r="R40" s="1" t="s">
        <v>15</v>
      </c>
    </row>
    <row r="41" spans="1:21" x14ac:dyDescent="0.15">
      <c r="C41" s="1" t="s">
        <v>11</v>
      </c>
      <c r="D41" s="1">
        <v>220000</v>
      </c>
      <c r="E41" s="1">
        <v>220000</v>
      </c>
      <c r="Q41" s="1">
        <v>0</v>
      </c>
      <c r="R41" s="1" t="s">
        <v>49</v>
      </c>
    </row>
    <row r="42" spans="1:21" x14ac:dyDescent="0.15">
      <c r="B42" s="1" t="s">
        <v>49</v>
      </c>
      <c r="C42" s="1" t="s">
        <v>13</v>
      </c>
      <c r="D42" s="1">
        <v>308000</v>
      </c>
      <c r="E42" s="1">
        <v>308000</v>
      </c>
      <c r="P42" s="1" t="s">
        <v>98</v>
      </c>
      <c r="Q42" s="1">
        <v>87500</v>
      </c>
      <c r="R42" s="1" t="s">
        <v>91</v>
      </c>
      <c r="S42" s="1" t="s">
        <v>147</v>
      </c>
    </row>
    <row r="43" spans="1:21" x14ac:dyDescent="0.15">
      <c r="C43" s="1" t="s">
        <v>15</v>
      </c>
      <c r="D43" s="1">
        <v>88000</v>
      </c>
      <c r="E43" s="1">
        <v>88000</v>
      </c>
      <c r="Q43" s="1">
        <v>20000</v>
      </c>
      <c r="R43" s="1" t="s">
        <v>101</v>
      </c>
      <c r="S43" s="1" t="s">
        <v>149</v>
      </c>
    </row>
    <row r="44" spans="1:21" x14ac:dyDescent="0.15">
      <c r="C44" s="1" t="s">
        <v>212</v>
      </c>
      <c r="D44" s="1" t="s">
        <v>49</v>
      </c>
      <c r="E44" s="1">
        <v>352000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E45" s="1">
        <f>SUM(E39:E44)</f>
        <v>1430000</v>
      </c>
      <c r="Q45" s="1">
        <v>0</v>
      </c>
      <c r="R45" s="1" t="s">
        <v>108</v>
      </c>
    </row>
    <row r="47" spans="1:21" x14ac:dyDescent="0.15">
      <c r="Q47" s="1">
        <f>Q39+Q40+Q41-Q42-Q43-Q44-Q45</f>
        <v>1947982</v>
      </c>
    </row>
    <row r="48" spans="1:21" x14ac:dyDescent="0.15">
      <c r="Q48" s="1">
        <f>H33-Q47</f>
        <v>675000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73"/>
    </row>
    <row r="59" spans="1:17" x14ac:dyDescent="0.15">
      <c r="C59" s="30" t="s">
        <v>10</v>
      </c>
    </row>
    <row r="60" spans="1:17" x14ac:dyDescent="0.15">
      <c r="C60" s="30" t="s">
        <v>11</v>
      </c>
    </row>
    <row r="61" spans="1:17" x14ac:dyDescent="0.15">
      <c r="C61" s="30" t="s">
        <v>106</v>
      </c>
      <c r="F61" s="1">
        <v>0</v>
      </c>
    </row>
    <row r="62" spans="1:17" x14ac:dyDescent="0.15">
      <c r="C62" s="30" t="s">
        <v>13</v>
      </c>
      <c r="F62" s="1" t="s">
        <v>68</v>
      </c>
    </row>
    <row r="63" spans="1:17" x14ac:dyDescent="0.15">
      <c r="C63" s="30" t="s">
        <v>14</v>
      </c>
      <c r="E63" s="1" t="s">
        <v>202</v>
      </c>
    </row>
    <row r="64" spans="1:17" x14ac:dyDescent="0.15">
      <c r="C64" s="30" t="s">
        <v>15</v>
      </c>
      <c r="E64" s="1" t="s">
        <v>201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E23"/>
  <sheetViews>
    <sheetView workbookViewId="0">
      <selection activeCell="D20" sqref="D20"/>
    </sheetView>
  </sheetViews>
  <sheetFormatPr defaultRowHeight="13.5" customHeight="1" x14ac:dyDescent="0.15"/>
  <cols>
    <col min="3" max="3" width="17.21875" bestFit="1" customWidth="1"/>
    <col min="4" max="4" width="11.5546875" style="74" bestFit="1" customWidth="1"/>
    <col min="5" max="5" width="13" bestFit="1" customWidth="1"/>
  </cols>
  <sheetData>
    <row r="5" spans="2:5" s="60" customFormat="1" ht="13.5" customHeight="1" x14ac:dyDescent="0.15">
      <c r="D5" s="75"/>
    </row>
    <row r="6" spans="2:5" s="60" customFormat="1" ht="13.5" customHeight="1" x14ac:dyDescent="0.15">
      <c r="D6" s="75"/>
    </row>
    <row r="7" spans="2:5" s="60" customFormat="1" ht="38.25" customHeight="1" x14ac:dyDescent="0.15">
      <c r="B7" s="105" t="s">
        <v>167</v>
      </c>
      <c r="C7" s="105"/>
      <c r="D7" s="105"/>
      <c r="E7" s="105"/>
    </row>
    <row r="8" spans="2:5" s="60" customFormat="1" ht="13.5" customHeight="1" x14ac:dyDescent="0.15">
      <c r="B8" t="s">
        <v>181</v>
      </c>
      <c r="C8" s="60" t="s">
        <v>187</v>
      </c>
      <c r="D8" s="75" t="s">
        <v>186</v>
      </c>
      <c r="E8" s="60" t="s">
        <v>138</v>
      </c>
    </row>
    <row r="9" spans="2:5" s="60" customFormat="1" ht="13.5" customHeight="1" x14ac:dyDescent="0.15">
      <c r="C9" s="76" t="s">
        <v>168</v>
      </c>
      <c r="D9" s="77">
        <v>1600000</v>
      </c>
      <c r="E9" s="77" t="s">
        <v>171</v>
      </c>
    </row>
    <row r="10" spans="2:5" s="60" customFormat="1" ht="13.5" customHeight="1" x14ac:dyDescent="0.15">
      <c r="C10" s="76" t="s">
        <v>169</v>
      </c>
      <c r="D10" s="77">
        <v>100000</v>
      </c>
      <c r="E10" s="78" t="s">
        <v>170</v>
      </c>
    </row>
    <row r="11" spans="2:5" s="60" customFormat="1" ht="13.5" customHeight="1" x14ac:dyDescent="0.15">
      <c r="C11" s="76" t="s">
        <v>172</v>
      </c>
      <c r="D11" s="77">
        <v>126620</v>
      </c>
    </row>
    <row r="12" spans="2:5" s="60" customFormat="1" ht="13.5" customHeight="1" x14ac:dyDescent="0.15">
      <c r="C12" s="76" t="s">
        <v>173</v>
      </c>
      <c r="D12" s="77">
        <v>150000</v>
      </c>
    </row>
    <row r="13" spans="2:5" s="60" customFormat="1" ht="13.5" customHeight="1" x14ac:dyDescent="0.15">
      <c r="C13" s="76" t="s">
        <v>174</v>
      </c>
      <c r="D13" s="77">
        <f>60300+21060</f>
        <v>81360</v>
      </c>
    </row>
    <row r="14" spans="2:5" s="60" customFormat="1" ht="13.5" customHeight="1" x14ac:dyDescent="0.15">
      <c r="C14" s="76" t="s">
        <v>175</v>
      </c>
      <c r="D14" s="77">
        <v>25800</v>
      </c>
    </row>
    <row r="15" spans="2:5" s="60" customFormat="1" ht="13.5" customHeight="1" x14ac:dyDescent="0.15">
      <c r="C15" s="76" t="s">
        <v>176</v>
      </c>
      <c r="D15" s="77">
        <v>7080</v>
      </c>
    </row>
    <row r="16" spans="2:5" s="60" customFormat="1" ht="13.5" customHeight="1" x14ac:dyDescent="0.15">
      <c r="C16" s="76" t="s">
        <v>180</v>
      </c>
      <c r="D16" s="77">
        <v>460000</v>
      </c>
    </row>
    <row r="17" spans="2:4" s="60" customFormat="1" ht="13.5" customHeight="1" x14ac:dyDescent="0.15">
      <c r="C17" s="76" t="s">
        <v>177</v>
      </c>
      <c r="D17" s="77">
        <v>50000</v>
      </c>
    </row>
    <row r="18" spans="2:4" s="60" customFormat="1" ht="13.5" customHeight="1" x14ac:dyDescent="0.15">
      <c r="C18" s="76" t="s">
        <v>178</v>
      </c>
      <c r="D18" s="77">
        <v>16000</v>
      </c>
    </row>
    <row r="19" spans="2:4" s="60" customFormat="1" ht="13.5" customHeight="1" x14ac:dyDescent="0.15">
      <c r="C19" s="76" t="s">
        <v>179</v>
      </c>
      <c r="D19" s="77"/>
    </row>
    <row r="20" spans="2:4" ht="13.5" customHeight="1" x14ac:dyDescent="0.15">
      <c r="B20" t="s">
        <v>182</v>
      </c>
      <c r="C20" s="76" t="s">
        <v>184</v>
      </c>
      <c r="D20" s="77">
        <v>-250000</v>
      </c>
    </row>
    <row r="21" spans="2:4" ht="13.5" customHeight="1" x14ac:dyDescent="0.15">
      <c r="C21" s="76" t="s">
        <v>185</v>
      </c>
      <c r="D21" s="77">
        <v>-530000</v>
      </c>
    </row>
    <row r="22" spans="2:4" ht="13.5" customHeight="1" x14ac:dyDescent="0.15">
      <c r="B22" t="s">
        <v>49</v>
      </c>
      <c r="D22" s="77"/>
    </row>
    <row r="23" spans="2:4" ht="13.5" customHeight="1" x14ac:dyDescent="0.15">
      <c r="B23" t="s">
        <v>183</v>
      </c>
      <c r="D23" s="77">
        <f>SUM(D9:D21)</f>
        <v>1836860</v>
      </c>
    </row>
  </sheetData>
  <mergeCells count="1">
    <mergeCell ref="B7:E7"/>
  </mergeCells>
  <phoneticPr fontId="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7" zoomScale="90" zoomScaleNormal="85" workbookViewId="0">
      <selection activeCell="G21" sqref="G21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9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9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9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95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6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97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9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9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9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9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9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9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9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9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97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98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9" t="s">
        <v>35</v>
      </c>
      <c r="B30" s="100"/>
      <c r="C30" s="68"/>
      <c r="D30" s="41">
        <f>D13+D29</f>
        <v>140000</v>
      </c>
      <c r="E30" s="42">
        <f>E29+E13</f>
        <v>6267000</v>
      </c>
      <c r="F30" s="101" t="s">
        <v>36</v>
      </c>
      <c r="G30" s="102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3" t="s">
        <v>55</v>
      </c>
      <c r="G31" s="104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81" t="s">
        <v>41</v>
      </c>
      <c r="B32" s="82"/>
      <c r="C32" s="63"/>
      <c r="D32" s="83">
        <f>D30+E6</f>
        <v>2926271</v>
      </c>
      <c r="E32" s="84"/>
      <c r="F32" s="85" t="s">
        <v>42</v>
      </c>
      <c r="G32" s="86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10" zoomScale="90" zoomScaleNormal="85" workbookViewId="0">
      <selection activeCell="D23" sqref="D2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9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94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1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95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15">
      <c r="A14" s="9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97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9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9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9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9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9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9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9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97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15">
      <c r="A24" s="9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9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9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97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1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98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99" t="s">
        <v>35</v>
      </c>
      <c r="B30" s="100"/>
      <c r="C30" s="68"/>
      <c r="D30" s="41">
        <f>D13+D29</f>
        <v>310119</v>
      </c>
      <c r="E30" s="42">
        <f>E29+E13</f>
        <v>310000</v>
      </c>
      <c r="F30" s="101" t="s">
        <v>36</v>
      </c>
      <c r="G30" s="102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03" t="s">
        <v>84</v>
      </c>
      <c r="G31" s="104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2">
      <c r="A32" s="81" t="s">
        <v>41</v>
      </c>
      <c r="B32" s="82"/>
      <c r="C32" s="63"/>
      <c r="D32" s="83">
        <f>D30+E6</f>
        <v>2650590</v>
      </c>
      <c r="E32" s="84"/>
      <c r="F32" s="85" t="s">
        <v>42</v>
      </c>
      <c r="G32" s="86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zoomScale="90" zoomScaleNormal="85" workbookViewId="0">
      <selection activeCell="E8" sqref="E8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89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1400000</v>
      </c>
      <c r="D8" s="9">
        <v>140000</v>
      </c>
      <c r="E8" s="10">
        <v>280000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9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94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95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580000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9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97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9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9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9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9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9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9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15">
      <c r="A22" s="9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97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15">
      <c r="A24" s="9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9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9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97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1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98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99" t="s">
        <v>35</v>
      </c>
      <c r="B30" s="100"/>
      <c r="C30" s="68"/>
      <c r="D30" s="41">
        <f>D13+D29</f>
        <v>440000</v>
      </c>
      <c r="E30" s="42">
        <f>E29+E13</f>
        <v>750000</v>
      </c>
      <c r="F30" s="101" t="s">
        <v>36</v>
      </c>
      <c r="G30" s="102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750000</v>
      </c>
      <c r="F31" s="103" t="s">
        <v>84</v>
      </c>
      <c r="G31" s="104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2">
      <c r="A32" s="81" t="s">
        <v>41</v>
      </c>
      <c r="B32" s="82"/>
      <c r="C32" s="63"/>
      <c r="D32" s="83">
        <f>D30+E6</f>
        <v>2740590</v>
      </c>
      <c r="E32" s="84"/>
      <c r="F32" s="85" t="s">
        <v>42</v>
      </c>
      <c r="G32" s="86"/>
      <c r="H32" s="51">
        <f>D32-H30</f>
        <v>2658590</v>
      </c>
      <c r="I32" s="52"/>
      <c r="J32" s="52"/>
    </row>
    <row r="50" spans="1:17" x14ac:dyDescent="0.15">
      <c r="E50" s="1" t="s">
        <v>65</v>
      </c>
      <c r="F50" s="65"/>
      <c r="G50" s="1" t="s">
        <v>49</v>
      </c>
      <c r="H50" s="1" t="s">
        <v>49</v>
      </c>
    </row>
    <row r="51" spans="1:17" x14ac:dyDescent="0.15">
      <c r="A51" s="1" t="s">
        <v>49</v>
      </c>
      <c r="B51" s="71"/>
      <c r="C51" s="71"/>
      <c r="D51" s="71"/>
    </row>
    <row r="52" spans="1:17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15">
      <c r="F53" s="1" t="s">
        <v>49</v>
      </c>
      <c r="H53" s="1">
        <v>0</v>
      </c>
      <c r="I53" s="1" t="s">
        <v>72</v>
      </c>
    </row>
    <row r="54" spans="1:17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15">
      <c r="G55" s="1" t="s">
        <v>76</v>
      </c>
      <c r="H55" s="1">
        <v>-40000</v>
      </c>
      <c r="Q55" s="1" t="s">
        <v>86</v>
      </c>
    </row>
    <row r="56" spans="1:17" x14ac:dyDescent="0.1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15">
      <c r="E57" s="1" t="s">
        <v>77</v>
      </c>
      <c r="H57" s="1">
        <v>2618590</v>
      </c>
      <c r="Q57" s="1">
        <v>40000</v>
      </c>
    </row>
    <row r="58" spans="1:17" x14ac:dyDescent="0.15">
      <c r="G58" s="1" t="s">
        <v>49</v>
      </c>
      <c r="H58" s="1">
        <f>H32-H57</f>
        <v>40000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16" zoomScale="90" zoomScaleNormal="85" workbookViewId="0">
      <selection activeCell="H32" sqref="H3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88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94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94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94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94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95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96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97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15">
      <c r="A16" s="97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97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97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97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15">
      <c r="A20" s="97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15">
      <c r="A21" s="97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15">
      <c r="A22" s="97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15">
      <c r="A23" s="97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15">
      <c r="A24" s="97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97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97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1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98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99" t="s">
        <v>35</v>
      </c>
      <c r="B30" s="100"/>
      <c r="C30" s="68"/>
      <c r="D30" s="41">
        <f>D13+D29</f>
        <v>790000</v>
      </c>
      <c r="E30" s="42">
        <f>E29+E13</f>
        <v>1300000</v>
      </c>
      <c r="F30" s="101" t="s">
        <v>36</v>
      </c>
      <c r="G30" s="102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03" t="s">
        <v>84</v>
      </c>
      <c r="G31" s="104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 x14ac:dyDescent="0.2">
      <c r="A32" s="81" t="s">
        <v>41</v>
      </c>
      <c r="B32" s="82"/>
      <c r="C32" s="63"/>
      <c r="D32" s="83">
        <f>D30+E6</f>
        <v>3448590</v>
      </c>
      <c r="E32" s="84"/>
      <c r="F32" s="85" t="s">
        <v>42</v>
      </c>
      <c r="G32" s="86"/>
      <c r="H32" s="51">
        <f>D32-H30</f>
        <v>2276090</v>
      </c>
      <c r="I32" s="52"/>
      <c r="J32" s="52"/>
    </row>
    <row r="38" spans="16:18" x14ac:dyDescent="0.15">
      <c r="P38" s="1" t="s">
        <v>94</v>
      </c>
      <c r="Q38" s="1">
        <v>2120090</v>
      </c>
    </row>
    <row r="39" spans="16:18" x14ac:dyDescent="0.15">
      <c r="P39" s="1" t="s">
        <v>95</v>
      </c>
      <c r="Q39" s="1">
        <v>91000</v>
      </c>
      <c r="R39" s="1" t="s">
        <v>96</v>
      </c>
    </row>
    <row r="40" spans="16:18" x14ac:dyDescent="0.15">
      <c r="Q40" s="1">
        <v>80000</v>
      </c>
      <c r="R40" s="1" t="s">
        <v>97</v>
      </c>
    </row>
    <row r="41" spans="16:18" x14ac:dyDescent="0.15">
      <c r="P41" s="1" t="s">
        <v>98</v>
      </c>
      <c r="Q41" s="1">
        <v>35000</v>
      </c>
      <c r="R41" s="1" t="s">
        <v>91</v>
      </c>
    </row>
    <row r="42" spans="16:18" x14ac:dyDescent="0.15">
      <c r="Q42" s="1">
        <v>20000</v>
      </c>
      <c r="R42" s="1" t="s">
        <v>101</v>
      </c>
    </row>
    <row r="43" spans="16:18" x14ac:dyDescent="0.15">
      <c r="Q43" s="1">
        <v>40000</v>
      </c>
      <c r="R43" s="1" t="s">
        <v>100</v>
      </c>
    </row>
    <row r="45" spans="16:18" x14ac:dyDescent="0.15">
      <c r="Q45" s="1">
        <f>Q38+Q39+Q40-Q41-Q42-Q43</f>
        <v>2196090</v>
      </c>
    </row>
    <row r="46" spans="16:18" x14ac:dyDescent="0.15">
      <c r="Q46" s="1">
        <f>H32-Q45</f>
        <v>80000</v>
      </c>
      <c r="R46" s="1" t="s">
        <v>103</v>
      </c>
    </row>
    <row r="47" spans="16:18" x14ac:dyDescent="0.15">
      <c r="Q47" s="1" t="s">
        <v>104</v>
      </c>
    </row>
    <row r="50" spans="1:6" x14ac:dyDescent="0.15">
      <c r="F50" s="65"/>
    </row>
    <row r="51" spans="1:6" x14ac:dyDescent="0.15">
      <c r="A51" s="1" t="s">
        <v>49</v>
      </c>
      <c r="B51" s="71"/>
      <c r="C51" s="71"/>
      <c r="D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6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105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15">
      <c r="A8" s="94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94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94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15">
      <c r="A12" s="94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15">
      <c r="A16" s="97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15">
      <c r="A17" s="97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15">
      <c r="A18" s="97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15">
      <c r="A19" s="97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15">
      <c r="A20" s="97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15">
      <c r="A21" s="97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15">
      <c r="A22" s="97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15">
      <c r="A23" s="97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15">
      <c r="A25" s="97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97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1209112</v>
      </c>
      <c r="E31" s="42">
        <f>E30+E14</f>
        <v>2455000</v>
      </c>
      <c r="F31" s="101" t="s">
        <v>36</v>
      </c>
      <c r="G31" s="102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03" t="s">
        <v>84</v>
      </c>
      <c r="G32" s="104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 x14ac:dyDescent="0.2">
      <c r="A33" s="81" t="s">
        <v>41</v>
      </c>
      <c r="B33" s="82"/>
      <c r="C33" s="63"/>
      <c r="D33" s="83">
        <f>D31+E6</f>
        <v>3485202</v>
      </c>
      <c r="E33" s="84"/>
      <c r="F33" s="85" t="s">
        <v>42</v>
      </c>
      <c r="G33" s="86"/>
      <c r="H33" s="51">
        <f>D33-H31</f>
        <v>1849202</v>
      </c>
      <c r="I33" s="52"/>
      <c r="J33" s="52"/>
    </row>
    <row r="39" spans="1:18" x14ac:dyDescent="0.15">
      <c r="P39" s="1" t="s">
        <v>94</v>
      </c>
      <c r="Q39" s="1">
        <v>1529202</v>
      </c>
    </row>
    <row r="40" spans="1:18" x14ac:dyDescent="0.15">
      <c r="P40" s="1" t="s">
        <v>95</v>
      </c>
      <c r="Q40" s="1">
        <v>180000</v>
      </c>
      <c r="R40" s="1" t="s">
        <v>96</v>
      </c>
    </row>
    <row r="41" spans="1:18" x14ac:dyDescent="0.15">
      <c r="Q41" s="1">
        <v>0</v>
      </c>
      <c r="R41" s="1" t="s">
        <v>97</v>
      </c>
    </row>
    <row r="42" spans="1:18" x14ac:dyDescent="0.15">
      <c r="P42" s="1" t="s">
        <v>98</v>
      </c>
      <c r="Q42" s="1">
        <v>0</v>
      </c>
      <c r="R42" s="1" t="s">
        <v>91</v>
      </c>
    </row>
    <row r="43" spans="1:18" x14ac:dyDescent="0.15">
      <c r="Q43" s="1">
        <v>20000</v>
      </c>
      <c r="R43" s="1" t="s">
        <v>101</v>
      </c>
    </row>
    <row r="44" spans="1:18" x14ac:dyDescent="0.15">
      <c r="Q44" s="1">
        <v>0</v>
      </c>
      <c r="R44" s="1" t="s">
        <v>100</v>
      </c>
    </row>
    <row r="45" spans="1:18" x14ac:dyDescent="0.15">
      <c r="Q45" s="1">
        <v>0</v>
      </c>
      <c r="R45" s="1" t="s">
        <v>108</v>
      </c>
    </row>
    <row r="47" spans="1:18" x14ac:dyDescent="0.15">
      <c r="Q47" s="1">
        <f>Q39+Q40+Q41-Q42-Q43-Q44-Q45</f>
        <v>1689202</v>
      </c>
    </row>
    <row r="48" spans="1:18" x14ac:dyDescent="0.15">
      <c r="Q48" s="1">
        <f>H33-Q47</f>
        <v>160000</v>
      </c>
      <c r="R48" s="1" t="s">
        <v>103</v>
      </c>
    </row>
    <row r="49" spans="1:20" x14ac:dyDescent="0.15">
      <c r="Q49" s="1" t="s">
        <v>104</v>
      </c>
    </row>
    <row r="51" spans="1:20" x14ac:dyDescent="0.15">
      <c r="F51" s="65"/>
    </row>
    <row r="52" spans="1:20" x14ac:dyDescent="0.15">
      <c r="A52" s="1" t="s">
        <v>49</v>
      </c>
      <c r="B52" s="71"/>
      <c r="C52" s="71"/>
      <c r="D52" s="71"/>
    </row>
    <row r="54" spans="1:20" x14ac:dyDescent="0.15">
      <c r="P54" s="1" t="s">
        <v>107</v>
      </c>
      <c r="Q54" s="1">
        <v>40000</v>
      </c>
      <c r="R54" s="1" t="s">
        <v>100</v>
      </c>
    </row>
    <row r="55" spans="1:20" x14ac:dyDescent="0.15">
      <c r="Q55" s="1">
        <v>210000</v>
      </c>
      <c r="R55" s="1" t="s">
        <v>108</v>
      </c>
      <c r="T55" s="1" t="s">
        <v>110</v>
      </c>
    </row>
    <row r="56" spans="1:20" x14ac:dyDescent="0.15">
      <c r="Q56" s="1">
        <v>42000</v>
      </c>
      <c r="R56" s="1" t="s">
        <v>91</v>
      </c>
      <c r="T56" s="1" t="s">
        <v>111</v>
      </c>
    </row>
    <row r="57" spans="1:20" x14ac:dyDescent="0.15">
      <c r="Q57" s="1">
        <f>SUM(Q54:Q56)</f>
        <v>292000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A18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118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94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94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94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15">
      <c r="A16" s="97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15">
      <c r="A17" s="97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97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15">
      <c r="A19" s="97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97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15">
      <c r="A21" s="97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15">
      <c r="A22" s="97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15">
      <c r="A23" s="97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97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1072000</v>
      </c>
      <c r="E31" s="42">
        <f>E30+E14</f>
        <v>3497000</v>
      </c>
      <c r="F31" s="101" t="s">
        <v>36</v>
      </c>
      <c r="G31" s="102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03" t="s">
        <v>120</v>
      </c>
      <c r="G32" s="104"/>
      <c r="H32" s="48">
        <v>3980500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2921202</v>
      </c>
      <c r="E33" s="84"/>
      <c r="F33" s="85" t="s">
        <v>42</v>
      </c>
      <c r="G33" s="86"/>
      <c r="H33" s="51">
        <f>D33-H31</f>
        <v>2181202</v>
      </c>
      <c r="I33" s="52"/>
      <c r="J33" s="52"/>
    </row>
    <row r="38" spans="1:21" x14ac:dyDescent="0.15">
      <c r="C38" s="1" t="s">
        <v>152</v>
      </c>
      <c r="D38" s="1">
        <v>300000</v>
      </c>
    </row>
    <row r="39" spans="1:21" x14ac:dyDescent="0.1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15">
      <c r="C40" s="1" t="s">
        <v>152</v>
      </c>
      <c r="D40" s="72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15">
      <c r="Q41" s="1">
        <v>0</v>
      </c>
      <c r="R41" s="1" t="s">
        <v>97</v>
      </c>
    </row>
    <row r="42" spans="1:21" x14ac:dyDescent="0.1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2177202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104</v>
      </c>
    </row>
    <row r="50" spans="1:17" x14ac:dyDescent="0.15">
      <c r="B50" s="1" t="s">
        <v>121</v>
      </c>
      <c r="C50" s="1" t="s">
        <v>124</v>
      </c>
      <c r="D50" s="1" t="s">
        <v>131</v>
      </c>
    </row>
    <row r="51" spans="1:17" x14ac:dyDescent="0.15">
      <c r="B51" s="1" t="s">
        <v>122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15">
      <c r="B58" s="1" t="s">
        <v>132</v>
      </c>
      <c r="C58" s="1">
        <v>40000</v>
      </c>
      <c r="D58" s="1">
        <v>210000</v>
      </c>
    </row>
    <row r="59" spans="1:17" x14ac:dyDescent="0.1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1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1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15">
      <c r="B62" s="1" t="s">
        <v>144</v>
      </c>
      <c r="C62" s="1">
        <v>40000</v>
      </c>
    </row>
    <row r="63" spans="1:17" x14ac:dyDescent="0.15">
      <c r="B63" s="1" t="s">
        <v>145</v>
      </c>
      <c r="C63" s="1">
        <v>40000</v>
      </c>
      <c r="D63" s="1">
        <v>30000</v>
      </c>
    </row>
    <row r="64" spans="1:17" x14ac:dyDescent="0.1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topLeftCell="A17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154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94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94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94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15">
      <c r="A16" s="97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15">
      <c r="A17" s="97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15">
      <c r="A18" s="97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15">
      <c r="A19" s="97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15">
      <c r="A20" s="97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15">
      <c r="A21" s="97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15">
      <c r="A22" s="97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15">
      <c r="A23" s="97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97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937000</v>
      </c>
      <c r="E31" s="42">
        <f>E30+E14</f>
        <v>4434000</v>
      </c>
      <c r="F31" s="101" t="s">
        <v>36</v>
      </c>
      <c r="G31" s="102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03" t="s">
        <v>120</v>
      </c>
      <c r="G32" s="104"/>
      <c r="H32" s="48">
        <v>4468500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3118202</v>
      </c>
      <c r="E33" s="84"/>
      <c r="F33" s="85" t="s">
        <v>42</v>
      </c>
      <c r="G33" s="86"/>
      <c r="H33" s="51">
        <f>D33-H31</f>
        <v>2630202</v>
      </c>
      <c r="I33" s="52"/>
      <c r="J33" s="52"/>
    </row>
    <row r="39" spans="1:21" x14ac:dyDescent="0.15">
      <c r="P39" s="1" t="s">
        <v>94</v>
      </c>
      <c r="Q39" s="1">
        <v>2647702</v>
      </c>
    </row>
    <row r="40" spans="1:21" x14ac:dyDescent="0.15">
      <c r="D40" s="72"/>
      <c r="P40" s="1" t="s">
        <v>95</v>
      </c>
      <c r="Q40" s="1">
        <v>80000</v>
      </c>
      <c r="R40" s="1" t="s">
        <v>159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2626202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160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156</v>
      </c>
      <c r="F57" s="1" t="s">
        <v>138</v>
      </c>
    </row>
    <row r="58" spans="1:17" x14ac:dyDescent="0.15">
      <c r="B58" s="1" t="s">
        <v>10</v>
      </c>
      <c r="D58" s="1">
        <v>80000</v>
      </c>
      <c r="F58" s="1" t="s">
        <v>161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E64" si="3">SUM(E58:E63)</f>
        <v>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6375-A26C-4A7B-B38A-DD6AA6B57BF8}">
  <dimension ref="A1:U69"/>
  <sheetViews>
    <sheetView topLeftCell="A2" zoomScale="90" zoomScaleNormal="85" workbookViewId="0">
      <selection activeCell="P22" sqref="P2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15"/>
    <row r="3" spans="1:14" ht="16.5" customHeight="1" thickBot="1" x14ac:dyDescent="0.2">
      <c r="A3" s="2" t="s">
        <v>162</v>
      </c>
    </row>
    <row r="4" spans="1:14" ht="20.25" customHeight="1" thickBot="1" x14ac:dyDescent="0.2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2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15">
      <c r="A6" s="91" t="s">
        <v>7</v>
      </c>
      <c r="B6" s="92"/>
      <c r="C6" s="69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3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94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 x14ac:dyDescent="0.15">
      <c r="A9" s="94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 x14ac:dyDescent="0.1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94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 x14ac:dyDescent="0.15">
      <c r="A12" s="94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95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 x14ac:dyDescent="0.15">
      <c r="A15" s="96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 x14ac:dyDescent="0.15">
      <c r="A16" s="97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 x14ac:dyDescent="0.15">
      <c r="A17" s="97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97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 x14ac:dyDescent="0.15">
      <c r="A19" s="97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 x14ac:dyDescent="0.15">
      <c r="A20" s="97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 x14ac:dyDescent="0.15">
      <c r="A21" s="97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 x14ac:dyDescent="0.15">
      <c r="A22" s="97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 x14ac:dyDescent="0.15">
      <c r="A23" s="97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 x14ac:dyDescent="0.1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97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 x14ac:dyDescent="0.1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97"/>
      <c r="B29" s="62" t="s">
        <v>116</v>
      </c>
      <c r="C29" s="62"/>
      <c r="D29" s="61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98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99" t="s">
        <v>35</v>
      </c>
      <c r="B31" s="100"/>
      <c r="C31" s="68"/>
      <c r="D31" s="41">
        <f>D14+D30</f>
        <v>1086111</v>
      </c>
      <c r="E31" s="42">
        <f>E30+E14</f>
        <v>5520000</v>
      </c>
      <c r="F31" s="101" t="s">
        <v>36</v>
      </c>
      <c r="G31" s="102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03" t="s">
        <v>120</v>
      </c>
      <c r="G32" s="104"/>
      <c r="H32" s="48">
        <v>5020500</v>
      </c>
      <c r="I32" s="49">
        <v>6555365</v>
      </c>
      <c r="J32" s="50" t="s">
        <v>40</v>
      </c>
    </row>
    <row r="33" spans="1:21" ht="23.25" customHeight="1" thickTop="1" thickBot="1" x14ac:dyDescent="0.2">
      <c r="A33" s="81" t="s">
        <v>41</v>
      </c>
      <c r="B33" s="82"/>
      <c r="C33" s="63"/>
      <c r="D33" s="83">
        <f>D31+E6</f>
        <v>3716313</v>
      </c>
      <c r="E33" s="84"/>
      <c r="F33" s="85" t="s">
        <v>42</v>
      </c>
      <c r="G33" s="86"/>
      <c r="H33" s="51">
        <f>D33-H31</f>
        <v>3164313</v>
      </c>
      <c r="I33" s="52"/>
      <c r="J33" s="52"/>
    </row>
    <row r="39" spans="1:21" x14ac:dyDescent="0.15">
      <c r="P39" s="1" t="s">
        <v>94</v>
      </c>
      <c r="Q39" s="1">
        <v>3161813</v>
      </c>
    </row>
    <row r="40" spans="1:21" x14ac:dyDescent="0.15">
      <c r="D40" s="72"/>
      <c r="P40" s="1" t="s">
        <v>95</v>
      </c>
      <c r="Q40" s="1">
        <v>100000</v>
      </c>
      <c r="R40" s="1" t="s">
        <v>164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3160313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49</v>
      </c>
      <c r="F57" s="1" t="s">
        <v>138</v>
      </c>
    </row>
    <row r="58" spans="1:17" x14ac:dyDescent="0.15">
      <c r="B58" s="1" t="s">
        <v>10</v>
      </c>
      <c r="D58" s="1">
        <v>80000</v>
      </c>
      <c r="E58" s="1">
        <v>80000</v>
      </c>
      <c r="F58" s="1" t="s">
        <v>68</v>
      </c>
      <c r="G58" s="73" t="s">
        <v>163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E64" si="3">SUM(E58:E63)</f>
        <v>80000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 지정된 범위</vt:lpstr>
      </vt:variant>
      <vt:variant>
        <vt:i4>14</vt:i4>
      </vt:variant>
    </vt:vector>
  </HeadingPairs>
  <TitlesOfParts>
    <vt:vector size="30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2022-11월 (11)</vt:lpstr>
      <vt:lpstr>2022-12월 (12)</vt:lpstr>
      <vt:lpstr>2023-01월 (13)</vt:lpstr>
      <vt:lpstr>2023-02월 (14)</vt:lpstr>
      <vt:lpstr>연총정산서</vt:lpstr>
      <vt:lpstr>Sheet2</vt:lpstr>
      <vt:lpstr>'2022-10월 (10)'!Print_Area</vt:lpstr>
      <vt:lpstr>'2022-11월 (11)'!Print_Area</vt:lpstr>
      <vt:lpstr>'2022-12월 (12)'!Print_Area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  <vt:lpstr>'2023-01월 (13)'!Print_Area</vt:lpstr>
      <vt:lpstr>'2023-02월 (14)'!Print_Area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user</cp:lastModifiedBy>
  <cp:lastPrinted>2022-12-08T00:01:32Z</cp:lastPrinted>
  <dcterms:created xsi:type="dcterms:W3CDTF">2016-08-31T01:14:02Z</dcterms:created>
  <dcterms:modified xsi:type="dcterms:W3CDTF">2023-03-21T08:26:57Z</dcterms:modified>
</cp:coreProperties>
</file>