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450" firstSheet="10" activeTab="10"/>
  </bookViews>
  <sheets>
    <sheet name="2022-1월" sheetId="12" r:id="rId1"/>
    <sheet name="2022-2월 (2)" sheetId="13" r:id="rId2"/>
    <sheet name="2022-3월 (3)" sheetId="14" r:id="rId3"/>
    <sheet name="2022-4월 (4)" sheetId="15" r:id="rId4"/>
    <sheet name="2022-5월 (5)" sheetId="16" r:id="rId5"/>
    <sheet name="2022-6월 (6)" sheetId="17" r:id="rId6"/>
    <sheet name="2022-7월 (7)" sheetId="18" r:id="rId7"/>
    <sheet name="2022-8월 (8)" sheetId="19" r:id="rId8"/>
    <sheet name="2022-9월 (9)" sheetId="20" r:id="rId9"/>
    <sheet name="2022-10월 (10)" sheetId="21" r:id="rId10"/>
    <sheet name="2023-08" sheetId="27" r:id="rId11"/>
  </sheets>
  <definedNames>
    <definedName name="_xlnm.Print_Area" localSheetId="9">'2022-10월 (10)'!$A$1:$H$33</definedName>
    <definedName name="_xlnm.Print_Area" localSheetId="0">'2022-1월'!$A$1:$H$32</definedName>
    <definedName name="_xlnm.Print_Area" localSheetId="1">'2022-2월 (2)'!$A$1:$H$32</definedName>
    <definedName name="_xlnm.Print_Area" localSheetId="2">'2022-3월 (3)'!$A$1:$H$32</definedName>
    <definedName name="_xlnm.Print_Area" localSheetId="3">'2022-4월 (4)'!$A$1:$H$32</definedName>
    <definedName name="_xlnm.Print_Area" localSheetId="4">'2022-5월 (5)'!$A$1:$H$32</definedName>
    <definedName name="_xlnm.Print_Area" localSheetId="5">'2022-6월 (6)'!$A$1:$H$33</definedName>
    <definedName name="_xlnm.Print_Area" localSheetId="6">'2022-7월 (7)'!$A$1:$H$33</definedName>
    <definedName name="_xlnm.Print_Area" localSheetId="7">'2022-8월 (8)'!$A$1:$H$33</definedName>
    <definedName name="_xlnm.Print_Area" localSheetId="8">'2022-9월 (9)'!$A$1:$H$33</definedName>
    <definedName name="_xlnm.Print_Area" localSheetId="10">'2023-08'!$A$1:$G$31</definedName>
  </definedNames>
  <calcPr calcId="125725"/>
</workbook>
</file>

<file path=xl/calcChain.xml><?xml version="1.0" encoding="utf-8"?>
<calcChain xmlns="http://schemas.openxmlformats.org/spreadsheetml/2006/main">
  <c r="D13" i="27"/>
  <c r="D29"/>
  <c r="G30"/>
  <c r="C29"/>
  <c r="C13"/>
  <c r="C31" l="1"/>
  <c r="G31" s="1"/>
  <c r="C30"/>
  <c r="H29" l="1"/>
  <c r="L25"/>
  <c r="L24"/>
  <c r="L23"/>
  <c r="L22"/>
  <c r="L21"/>
  <c r="L20"/>
  <c r="L19"/>
  <c r="L18"/>
  <c r="L17"/>
  <c r="L16"/>
  <c r="L15"/>
  <c r="L14"/>
  <c r="H13"/>
  <c r="L12"/>
  <c r="L11"/>
  <c r="L10"/>
  <c r="L8"/>
  <c r="L7"/>
  <c r="L13" l="1"/>
  <c r="H32" i="17"/>
  <c r="H31" i="16"/>
  <c r="G21" i="21"/>
  <c r="H18" s="1"/>
  <c r="Q42"/>
  <c r="Q47" s="1"/>
  <c r="I30"/>
  <c r="D30"/>
  <c r="C30"/>
  <c r="M27"/>
  <c r="M26"/>
  <c r="E26"/>
  <c r="M25"/>
  <c r="E25"/>
  <c r="M24"/>
  <c r="E24"/>
  <c r="P23"/>
  <c r="M23"/>
  <c r="E23"/>
  <c r="M22"/>
  <c r="E22"/>
  <c r="M21"/>
  <c r="E21"/>
  <c r="M20"/>
  <c r="E20"/>
  <c r="M19"/>
  <c r="E19"/>
  <c r="M18"/>
  <c r="E18"/>
  <c r="M17"/>
  <c r="E17"/>
  <c r="M16"/>
  <c r="E16"/>
  <c r="M15"/>
  <c r="E15"/>
  <c r="I14"/>
  <c r="H14"/>
  <c r="D14"/>
  <c r="M14" s="1"/>
  <c r="C14"/>
  <c r="M13"/>
  <c r="E13"/>
  <c r="M12"/>
  <c r="E12"/>
  <c r="M11"/>
  <c r="E11"/>
  <c r="M10"/>
  <c r="E10"/>
  <c r="E9"/>
  <c r="M8"/>
  <c r="H8"/>
  <c r="E8"/>
  <c r="M7"/>
  <c r="E7"/>
  <c r="H6"/>
  <c r="D16" i="20"/>
  <c r="E64"/>
  <c r="D64"/>
  <c r="Q42"/>
  <c r="Q47" s="1"/>
  <c r="I30"/>
  <c r="D30"/>
  <c r="C30"/>
  <c r="M27"/>
  <c r="M26"/>
  <c r="E26"/>
  <c r="M25"/>
  <c r="E25"/>
  <c r="M24"/>
  <c r="E24"/>
  <c r="P23"/>
  <c r="M23"/>
  <c r="E23"/>
  <c r="M22"/>
  <c r="E22"/>
  <c r="M21"/>
  <c r="E21"/>
  <c r="M20"/>
  <c r="E20"/>
  <c r="M19"/>
  <c r="E19"/>
  <c r="M18"/>
  <c r="H18"/>
  <c r="E18"/>
  <c r="M17"/>
  <c r="E17"/>
  <c r="M16"/>
  <c r="E16"/>
  <c r="M15"/>
  <c r="E15"/>
  <c r="I14"/>
  <c r="H14"/>
  <c r="D14"/>
  <c r="M14" s="1"/>
  <c r="C14"/>
  <c r="M13"/>
  <c r="E13"/>
  <c r="M12"/>
  <c r="E12"/>
  <c r="M11"/>
  <c r="E11"/>
  <c r="M10"/>
  <c r="E10"/>
  <c r="E9"/>
  <c r="M8"/>
  <c r="H8"/>
  <c r="E8"/>
  <c r="M7"/>
  <c r="E7"/>
  <c r="H6"/>
  <c r="D64" i="19"/>
  <c r="H31" i="21" l="1"/>
  <c r="E14"/>
  <c r="D31"/>
  <c r="E30"/>
  <c r="E31"/>
  <c r="E32" s="1"/>
  <c r="E14" i="20"/>
  <c r="H31"/>
  <c r="E30"/>
  <c r="E31" s="1"/>
  <c r="E32" s="1"/>
  <c r="D31"/>
  <c r="E64" i="19"/>
  <c r="Q42"/>
  <c r="Q47" s="1"/>
  <c r="I30"/>
  <c r="D30"/>
  <c r="C30"/>
  <c r="M27"/>
  <c r="M26"/>
  <c r="E26"/>
  <c r="M25"/>
  <c r="E25"/>
  <c r="M24"/>
  <c r="E24"/>
  <c r="P23"/>
  <c r="G21" s="1"/>
  <c r="H18" s="1"/>
  <c r="M23"/>
  <c r="E23"/>
  <c r="M22"/>
  <c r="E22"/>
  <c r="M21"/>
  <c r="E21"/>
  <c r="M20"/>
  <c r="E20"/>
  <c r="M19"/>
  <c r="E19"/>
  <c r="M18"/>
  <c r="E18"/>
  <c r="M17"/>
  <c r="E17"/>
  <c r="M16"/>
  <c r="E16"/>
  <c r="M15"/>
  <c r="E15"/>
  <c r="I14"/>
  <c r="H14"/>
  <c r="D14"/>
  <c r="M14" s="1"/>
  <c r="C14"/>
  <c r="M13"/>
  <c r="E13"/>
  <c r="M12"/>
  <c r="E12"/>
  <c r="M11"/>
  <c r="E11"/>
  <c r="M10"/>
  <c r="E10"/>
  <c r="E9"/>
  <c r="M8"/>
  <c r="H8"/>
  <c r="E8"/>
  <c r="M7"/>
  <c r="E7"/>
  <c r="H6"/>
  <c r="E14" l="1"/>
  <c r="H31"/>
  <c r="D31"/>
  <c r="E30"/>
  <c r="D40" i="18"/>
  <c r="Q42"/>
  <c r="E31" i="19" l="1"/>
  <c r="E32" s="1"/>
  <c r="D64" i="18"/>
  <c r="E64"/>
  <c r="C64"/>
  <c r="E8"/>
  <c r="E9"/>
  <c r="E10"/>
  <c r="E11"/>
  <c r="E12"/>
  <c r="E13"/>
  <c r="G21"/>
  <c r="H18" s="1"/>
  <c r="E7"/>
  <c r="Q47"/>
  <c r="I30"/>
  <c r="D30"/>
  <c r="C30"/>
  <c r="M27"/>
  <c r="M26"/>
  <c r="E26"/>
  <c r="M25"/>
  <c r="E25"/>
  <c r="M24"/>
  <c r="E24"/>
  <c r="P23"/>
  <c r="M23"/>
  <c r="E23"/>
  <c r="M22"/>
  <c r="E22"/>
  <c r="M21"/>
  <c r="E21"/>
  <c r="M20"/>
  <c r="E20"/>
  <c r="M19"/>
  <c r="E19"/>
  <c r="M18"/>
  <c r="E18"/>
  <c r="M17"/>
  <c r="E17"/>
  <c r="M16"/>
  <c r="E16"/>
  <c r="M15"/>
  <c r="E15"/>
  <c r="I14"/>
  <c r="H14"/>
  <c r="D14"/>
  <c r="M13"/>
  <c r="M12"/>
  <c r="M11"/>
  <c r="M10"/>
  <c r="M8"/>
  <c r="H8"/>
  <c r="M7"/>
  <c r="H6"/>
  <c r="D31" l="1"/>
  <c r="E30"/>
  <c r="C14"/>
  <c r="E14" s="1"/>
  <c r="H31"/>
  <c r="M14"/>
  <c r="H8" i="17"/>
  <c r="Q47"/>
  <c r="Q57"/>
  <c r="I30"/>
  <c r="D30"/>
  <c r="C30"/>
  <c r="M27"/>
  <c r="M26"/>
  <c r="E26"/>
  <c r="M25"/>
  <c r="E25"/>
  <c r="M24"/>
  <c r="E24"/>
  <c r="P23"/>
  <c r="G21" s="1"/>
  <c r="H18" s="1"/>
  <c r="M23"/>
  <c r="E23"/>
  <c r="M22"/>
  <c r="E22"/>
  <c r="M21"/>
  <c r="E21"/>
  <c r="M20"/>
  <c r="E20"/>
  <c r="M19"/>
  <c r="E19"/>
  <c r="M18"/>
  <c r="E18"/>
  <c r="M17"/>
  <c r="E17"/>
  <c r="M16"/>
  <c r="E16"/>
  <c r="M15"/>
  <c r="E15"/>
  <c r="I14"/>
  <c r="H14"/>
  <c r="D14"/>
  <c r="M14" s="1"/>
  <c r="C14"/>
  <c r="M13"/>
  <c r="E13"/>
  <c r="M12"/>
  <c r="E12"/>
  <c r="M11"/>
  <c r="E11"/>
  <c r="M10"/>
  <c r="E10"/>
  <c r="M8"/>
  <c r="E8"/>
  <c r="M7"/>
  <c r="E7"/>
  <c r="H6"/>
  <c r="Q45" i="16"/>
  <c r="E15"/>
  <c r="E16"/>
  <c r="E17"/>
  <c r="E18"/>
  <c r="E19"/>
  <c r="E20"/>
  <c r="E21"/>
  <c r="E22"/>
  <c r="E23"/>
  <c r="E24"/>
  <c r="E25"/>
  <c r="E26"/>
  <c r="E14"/>
  <c r="E9"/>
  <c r="E10"/>
  <c r="E11"/>
  <c r="E12"/>
  <c r="E8"/>
  <c r="I29"/>
  <c r="D29"/>
  <c r="C29"/>
  <c r="M27"/>
  <c r="M26"/>
  <c r="M25"/>
  <c r="M24"/>
  <c r="P23"/>
  <c r="G21" s="1"/>
  <c r="H18" s="1"/>
  <c r="M23"/>
  <c r="M22"/>
  <c r="M21"/>
  <c r="M20"/>
  <c r="M19"/>
  <c r="M18"/>
  <c r="M17"/>
  <c r="M16"/>
  <c r="M15"/>
  <c r="M14"/>
  <c r="I13"/>
  <c r="H13"/>
  <c r="D13"/>
  <c r="M13" s="1"/>
  <c r="C13"/>
  <c r="M12"/>
  <c r="M11"/>
  <c r="M10"/>
  <c r="M9"/>
  <c r="M8"/>
  <c r="H8"/>
  <c r="M7"/>
  <c r="E7"/>
  <c r="H6"/>
  <c r="I29" i="15"/>
  <c r="D29"/>
  <c r="C29"/>
  <c r="M27"/>
  <c r="M26"/>
  <c r="E26"/>
  <c r="M25"/>
  <c r="M24"/>
  <c r="P23"/>
  <c r="G21" s="1"/>
  <c r="H18" s="1"/>
  <c r="M23"/>
  <c r="M22"/>
  <c r="M21"/>
  <c r="M20"/>
  <c r="M19"/>
  <c r="M18"/>
  <c r="M17"/>
  <c r="M16"/>
  <c r="M15"/>
  <c r="M14"/>
  <c r="I13"/>
  <c r="H13"/>
  <c r="D13"/>
  <c r="M13" s="1"/>
  <c r="C13"/>
  <c r="M12"/>
  <c r="M11"/>
  <c r="E11"/>
  <c r="M10"/>
  <c r="M9"/>
  <c r="E9"/>
  <c r="M8"/>
  <c r="H8"/>
  <c r="M7"/>
  <c r="E7"/>
  <c r="H6"/>
  <c r="P23" i="14"/>
  <c r="G21" s="1"/>
  <c r="H18" s="1"/>
  <c r="I29"/>
  <c r="D29"/>
  <c r="C29"/>
  <c r="M27"/>
  <c r="M26"/>
  <c r="E26"/>
  <c r="E29" s="1"/>
  <c r="M25"/>
  <c r="M24"/>
  <c r="M23"/>
  <c r="M22"/>
  <c r="M21"/>
  <c r="M20"/>
  <c r="M19"/>
  <c r="M18"/>
  <c r="M17"/>
  <c r="M16"/>
  <c r="M15"/>
  <c r="M14"/>
  <c r="I13"/>
  <c r="H13"/>
  <c r="D13"/>
  <c r="M13" s="1"/>
  <c r="C13"/>
  <c r="M12"/>
  <c r="M11"/>
  <c r="E11"/>
  <c r="M10"/>
  <c r="M9"/>
  <c r="E9"/>
  <c r="M8"/>
  <c r="H8"/>
  <c r="M7"/>
  <c r="E7"/>
  <c r="E13" s="1"/>
  <c r="H6"/>
  <c r="H50" i="13"/>
  <c r="I29"/>
  <c r="D29"/>
  <c r="C29"/>
  <c r="M27"/>
  <c r="M26"/>
  <c r="E26"/>
  <c r="M25"/>
  <c r="E25"/>
  <c r="M24"/>
  <c r="E24"/>
  <c r="M23"/>
  <c r="E23"/>
  <c r="M22"/>
  <c r="E22"/>
  <c r="M21"/>
  <c r="E21"/>
  <c r="M20"/>
  <c r="E20"/>
  <c r="M19"/>
  <c r="E19"/>
  <c r="M18"/>
  <c r="H18"/>
  <c r="E18"/>
  <c r="M17"/>
  <c r="E17"/>
  <c r="M16"/>
  <c r="E16"/>
  <c r="M15"/>
  <c r="E15"/>
  <c r="M14"/>
  <c r="E14"/>
  <c r="I13"/>
  <c r="H13"/>
  <c r="D13"/>
  <c r="C13"/>
  <c r="M12"/>
  <c r="M11"/>
  <c r="E11"/>
  <c r="M10"/>
  <c r="E10"/>
  <c r="M9"/>
  <c r="E9"/>
  <c r="M8"/>
  <c r="H8"/>
  <c r="E8"/>
  <c r="M7"/>
  <c r="E7"/>
  <c r="H6"/>
  <c r="H50" i="12"/>
  <c r="E29" i="16" l="1"/>
  <c r="E13" i="13"/>
  <c r="E31" i="18"/>
  <c r="E32" s="1"/>
  <c r="E14" i="17"/>
  <c r="E30"/>
  <c r="D31"/>
  <c r="H31"/>
  <c r="E13" i="16"/>
  <c r="E30" s="1"/>
  <c r="E31" s="1"/>
  <c r="H30"/>
  <c r="D30"/>
  <c r="E13" i="15"/>
  <c r="E29"/>
  <c r="H30"/>
  <c r="D30"/>
  <c r="D30" i="14"/>
  <c r="H30"/>
  <c r="E30"/>
  <c r="E31" s="1"/>
  <c r="D30" i="13"/>
  <c r="H30"/>
  <c r="E29"/>
  <c r="E30" s="1"/>
  <c r="E31" s="1"/>
  <c r="M13"/>
  <c r="H8" i="12"/>
  <c r="H31" i="15" l="1"/>
  <c r="E31" i="17"/>
  <c r="E32" s="1"/>
  <c r="E30" i="15"/>
  <c r="E31" s="1"/>
  <c r="E7" i="12"/>
  <c r="E8"/>
  <c r="E9"/>
  <c r="E10"/>
  <c r="E11"/>
  <c r="E15" l="1"/>
  <c r="E16"/>
  <c r="E17"/>
  <c r="E18"/>
  <c r="E19"/>
  <c r="E20"/>
  <c r="E21"/>
  <c r="E22"/>
  <c r="E23"/>
  <c r="E24"/>
  <c r="E25"/>
  <c r="E26"/>
  <c r="E14"/>
  <c r="H6" l="1"/>
  <c r="H18" l="1"/>
  <c r="I29"/>
  <c r="D29"/>
  <c r="C29"/>
  <c r="M27"/>
  <c r="M26"/>
  <c r="M25"/>
  <c r="M24"/>
  <c r="M23"/>
  <c r="M22"/>
  <c r="M21"/>
  <c r="M20"/>
  <c r="M19"/>
  <c r="M18"/>
  <c r="M17"/>
  <c r="M16"/>
  <c r="M15"/>
  <c r="M14"/>
  <c r="E29"/>
  <c r="I13"/>
  <c r="H13"/>
  <c r="D13"/>
  <c r="M13" s="1"/>
  <c r="C13"/>
  <c r="M12"/>
  <c r="M11"/>
  <c r="M10"/>
  <c r="M9"/>
  <c r="M8"/>
  <c r="M7"/>
  <c r="E13" l="1"/>
  <c r="E30" s="1"/>
  <c r="E31" s="1"/>
  <c r="D30"/>
  <c r="D32" s="1"/>
  <c r="H30"/>
  <c r="H32" l="1"/>
  <c r="H57" l="1"/>
  <c r="E6" i="13"/>
  <c r="D32" s="1"/>
  <c r="H32" s="1"/>
  <c r="H57" l="1"/>
  <c r="E6" i="14"/>
  <c r="D32" s="1"/>
  <c r="H32" s="1"/>
  <c r="H57" l="1"/>
  <c r="E6" i="15"/>
  <c r="D32" s="1"/>
  <c r="H32" s="1"/>
  <c r="E6" i="16" l="1"/>
  <c r="D32" s="1"/>
  <c r="H32" s="1"/>
  <c r="H58" i="15"/>
  <c r="Q46" i="16" l="1"/>
  <c r="E6" i="17"/>
  <c r="D33" s="1"/>
  <c r="H33" s="1"/>
  <c r="Q48" l="1"/>
  <c r="E6" i="18"/>
  <c r="D33" s="1"/>
  <c r="H33" s="1"/>
  <c r="Q48" l="1"/>
  <c r="E6" i="19"/>
  <c r="D33" s="1"/>
  <c r="H33" s="1"/>
  <c r="Q48" l="1"/>
  <c r="E6" i="20"/>
  <c r="D33" s="1"/>
  <c r="H33" s="1"/>
  <c r="Q48" l="1"/>
  <c r="E6" i="21"/>
  <c r="D33" s="1"/>
  <c r="H33" s="1"/>
  <c r="Q48" l="1"/>
</calcChain>
</file>

<file path=xl/sharedStrings.xml><?xml version="1.0" encoding="utf-8"?>
<sst xmlns="http://schemas.openxmlformats.org/spreadsheetml/2006/main" count="964" uniqueCount="176">
  <si>
    <t>창원 제4(천지의 여왕) 꼬미씨움 회계보고</t>
    <phoneticPr fontId="4" type="noConversion"/>
  </si>
  <si>
    <t>지   출</t>
    <phoneticPr fontId="4" type="noConversion"/>
  </si>
  <si>
    <t>항   목</t>
    <phoneticPr fontId="4" type="noConversion"/>
  </si>
  <si>
    <t>월 계</t>
    <phoneticPr fontId="4" type="noConversion"/>
  </si>
  <si>
    <t>누 계</t>
    <phoneticPr fontId="4" type="noConversion"/>
  </si>
  <si>
    <t>항  목</t>
    <phoneticPr fontId="4" type="noConversion"/>
  </si>
  <si>
    <t>금 액</t>
    <phoneticPr fontId="4" type="noConversion"/>
  </si>
  <si>
    <t>전월이월금(A)</t>
    <phoneticPr fontId="4" type="noConversion"/>
  </si>
  <si>
    <t>7월누계</t>
    <phoneticPr fontId="4" type="noConversion"/>
  </si>
  <si>
    <t>꾸
리
아
의
연
금</t>
    <phoneticPr fontId="4" type="noConversion"/>
  </si>
  <si>
    <t>중동</t>
    <phoneticPr fontId="4" type="noConversion"/>
  </si>
  <si>
    <t>진영</t>
    <phoneticPr fontId="4" type="noConversion"/>
  </si>
  <si>
    <t>수산</t>
    <phoneticPr fontId="4" type="noConversion"/>
  </si>
  <si>
    <t>용잠</t>
    <phoneticPr fontId="4" type="noConversion"/>
  </si>
  <si>
    <t>팔용</t>
    <phoneticPr fontId="4" type="noConversion"/>
  </si>
  <si>
    <t>생림</t>
    <phoneticPr fontId="4" type="noConversion"/>
  </si>
  <si>
    <t>소계(B)</t>
    <phoneticPr fontId="4" type="noConversion"/>
  </si>
  <si>
    <t>◈행사비</t>
  </si>
  <si>
    <t>직
속
쁘
레
시
디
움
의
연
금</t>
    <phoneticPr fontId="4" type="noConversion"/>
  </si>
  <si>
    <t>성스러운 횃불</t>
    <phoneticPr fontId="4" type="noConversion"/>
  </si>
  <si>
    <t>지극히 지혜로우신 동정녀</t>
    <phoneticPr fontId="4" type="noConversion"/>
  </si>
  <si>
    <t>탄복하올 어머니</t>
    <phoneticPr fontId="4" type="noConversion"/>
  </si>
  <si>
    <t>성실하신 동정녀</t>
    <phoneticPr fontId="4" type="noConversion"/>
  </si>
  <si>
    <t>순교자들의 모후</t>
    <phoneticPr fontId="4" type="noConversion"/>
  </si>
  <si>
    <t xml:space="preserve">                                            </t>
    <phoneticPr fontId="4" type="noConversion"/>
  </si>
  <si>
    <t>천상은총의 어머니</t>
    <phoneticPr fontId="4" type="noConversion"/>
  </si>
  <si>
    <t>신비로운 장미</t>
    <phoneticPr fontId="4" type="noConversion"/>
  </si>
  <si>
    <t>39사 지원금</t>
    <phoneticPr fontId="4" type="noConversion"/>
  </si>
  <si>
    <t>상지의 옥좌</t>
    <phoneticPr fontId="4" type="noConversion"/>
  </si>
  <si>
    <t>소년Pr지원금</t>
    <phoneticPr fontId="4" type="noConversion"/>
  </si>
  <si>
    <t>사도들의 모후</t>
    <phoneticPr fontId="4" type="noConversion"/>
  </si>
  <si>
    <t>슬기로우신 어머니</t>
    <phoneticPr fontId="4" type="noConversion"/>
  </si>
  <si>
    <t>정의의거울</t>
    <phoneticPr fontId="4" type="noConversion"/>
  </si>
  <si>
    <t>다윗의탑</t>
    <phoneticPr fontId="4" type="noConversion"/>
  </si>
  <si>
    <t>소 계 ('C)</t>
    <phoneticPr fontId="4" type="noConversion"/>
  </si>
  <si>
    <t>의연금합계(D)=(B+C)</t>
    <phoneticPr fontId="4" type="noConversion"/>
  </si>
  <si>
    <t>지출 합계(F)</t>
    <phoneticPr fontId="4" type="noConversion"/>
  </si>
  <si>
    <t>1-7까지수입누계</t>
    <phoneticPr fontId="4" type="noConversion"/>
  </si>
  <si>
    <t xml:space="preserve">      이월금포함수입누계(1월~8월)</t>
    <phoneticPr fontId="4" type="noConversion"/>
  </si>
  <si>
    <t>수입누계</t>
    <phoneticPr fontId="4" type="noConversion"/>
  </si>
  <si>
    <t>1-7까지지출누계</t>
    <phoneticPr fontId="4" type="noConversion"/>
  </si>
  <si>
    <t>수입합계(E)=(A+D)</t>
    <phoneticPr fontId="4" type="noConversion"/>
  </si>
  <si>
    <t>현 잔액(G)=(E-F)</t>
    <phoneticPr fontId="4" type="noConversion"/>
  </si>
  <si>
    <t>◈운영비</t>
    <phoneticPr fontId="3" type="noConversion"/>
  </si>
  <si>
    <t>제대준비</t>
    <phoneticPr fontId="3" type="noConversion"/>
  </si>
  <si>
    <t>◈교육비</t>
    <phoneticPr fontId="4" type="noConversion"/>
  </si>
  <si>
    <t>◈의연금</t>
    <phoneticPr fontId="4" type="noConversion"/>
  </si>
  <si>
    <t>(소년)신자들의도움</t>
    <phoneticPr fontId="3" type="noConversion"/>
  </si>
  <si>
    <t>전월</t>
    <phoneticPr fontId="4" type="noConversion"/>
  </si>
  <si>
    <t xml:space="preserve"> </t>
    <phoneticPr fontId="4" type="noConversion"/>
  </si>
  <si>
    <t>이자수익</t>
    <phoneticPr fontId="4" type="noConversion"/>
  </si>
  <si>
    <t xml:space="preserve"> </t>
    <phoneticPr fontId="4" type="noConversion"/>
  </si>
  <si>
    <t xml:space="preserve"> </t>
    <phoneticPr fontId="4" type="noConversion"/>
  </si>
  <si>
    <t>의연금</t>
    <phoneticPr fontId="4" type="noConversion"/>
  </si>
  <si>
    <t>(3월~22.02월)</t>
    <phoneticPr fontId="4" type="noConversion"/>
  </si>
  <si>
    <t>지출누계(3월~22.02월)</t>
    <phoneticPr fontId="4" type="noConversion"/>
  </si>
  <si>
    <t>활동계획발표회</t>
    <phoneticPr fontId="4" type="noConversion"/>
  </si>
  <si>
    <t>서식대</t>
    <phoneticPr fontId="3" type="noConversion"/>
  </si>
  <si>
    <t xml:space="preserve"> </t>
    <phoneticPr fontId="4" type="noConversion"/>
  </si>
  <si>
    <t>단장연수비</t>
    <phoneticPr fontId="4" type="noConversion"/>
  </si>
  <si>
    <t>수산순방비</t>
    <phoneticPr fontId="4" type="noConversion"/>
  </si>
  <si>
    <t>중동꾸리아순방</t>
    <phoneticPr fontId="4" type="noConversion"/>
  </si>
  <si>
    <t>(미사봉헌금)</t>
    <phoneticPr fontId="4" type="noConversion"/>
  </si>
  <si>
    <t>소모품구입</t>
    <phoneticPr fontId="4" type="noConversion"/>
  </si>
  <si>
    <t>현수막</t>
    <phoneticPr fontId="4" type="noConversion"/>
  </si>
  <si>
    <t>현잔액</t>
    <phoneticPr fontId="4" type="noConversion"/>
  </si>
  <si>
    <t xml:space="preserve"> </t>
    <phoneticPr fontId="4" type="noConversion"/>
  </si>
  <si>
    <t>침묵피정</t>
    <phoneticPr fontId="4" type="noConversion"/>
  </si>
  <si>
    <t>미입금</t>
    <phoneticPr fontId="4" type="noConversion"/>
  </si>
  <si>
    <t xml:space="preserve"> </t>
    <phoneticPr fontId="4" type="noConversion"/>
  </si>
  <si>
    <t>마산교구</t>
    <phoneticPr fontId="4" type="noConversion"/>
  </si>
  <si>
    <t>의여금</t>
    <phoneticPr fontId="4" type="noConversion"/>
  </si>
  <si>
    <t>성실하신동정녀</t>
    <phoneticPr fontId="4" type="noConversion"/>
  </si>
  <si>
    <t xml:space="preserve">침묵피정 </t>
    <phoneticPr fontId="4" type="noConversion"/>
  </si>
  <si>
    <t>지급할 꾸리아</t>
    <phoneticPr fontId="4" type="noConversion"/>
  </si>
  <si>
    <t>중동</t>
    <phoneticPr fontId="4" type="noConversion"/>
  </si>
  <si>
    <t>창원4꼬미</t>
    <phoneticPr fontId="4" type="noConversion"/>
  </si>
  <si>
    <t>실제통장잔액</t>
    <phoneticPr fontId="4" type="noConversion"/>
  </si>
  <si>
    <t>2022년01월 회계보고</t>
    <phoneticPr fontId="4" type="noConversion"/>
  </si>
  <si>
    <t>레지오마리애지</t>
    <phoneticPr fontId="4" type="noConversion"/>
  </si>
  <si>
    <t>2022년02월 회계보고</t>
    <phoneticPr fontId="4" type="noConversion"/>
  </si>
  <si>
    <t>꽃값</t>
    <phoneticPr fontId="4" type="noConversion"/>
  </si>
  <si>
    <t>아치에스행사(김밥)</t>
    <phoneticPr fontId="4" type="noConversion"/>
  </si>
  <si>
    <t>2022년03월 회계보고</t>
    <phoneticPr fontId="4" type="noConversion"/>
  </si>
  <si>
    <t>지출누계(3월~22.03월)</t>
    <phoneticPr fontId="4" type="noConversion"/>
  </si>
  <si>
    <t>용잠꾸리아</t>
    <phoneticPr fontId="4" type="noConversion"/>
  </si>
  <si>
    <t>교육비</t>
    <phoneticPr fontId="4" type="noConversion"/>
  </si>
  <si>
    <t>교육비받음</t>
    <phoneticPr fontId="4" type="noConversion"/>
  </si>
  <si>
    <t>2022년05월 회계보고</t>
    <phoneticPr fontId="4" type="noConversion"/>
  </si>
  <si>
    <t>2022년04월 회계보고</t>
    <phoneticPr fontId="4" type="noConversion"/>
  </si>
  <si>
    <t>릴레이미사및 확성기</t>
    <phoneticPr fontId="4" type="noConversion"/>
  </si>
  <si>
    <t>서식대</t>
    <phoneticPr fontId="4" type="noConversion"/>
  </si>
  <si>
    <t>레지오창단기구입</t>
    <phoneticPr fontId="4" type="noConversion"/>
  </si>
  <si>
    <t>잡이익(교육비반환)</t>
    <phoneticPr fontId="4" type="noConversion"/>
  </si>
  <si>
    <t>통장잔액</t>
    <phoneticPr fontId="4" type="noConversion"/>
  </si>
  <si>
    <t>받을돈</t>
    <phoneticPr fontId="4" type="noConversion"/>
  </si>
  <si>
    <t>팔용서식대</t>
    <phoneticPr fontId="4" type="noConversion"/>
  </si>
  <si>
    <t>중동교육</t>
    <phoneticPr fontId="4" type="noConversion"/>
  </si>
  <si>
    <t>나갈돈</t>
    <phoneticPr fontId="4" type="noConversion"/>
  </si>
  <si>
    <t>성모의밤꽃봉헌</t>
    <phoneticPr fontId="4" type="noConversion"/>
  </si>
  <si>
    <t>용잠교육비</t>
    <phoneticPr fontId="4" type="noConversion"/>
  </si>
  <si>
    <t>꽃값(미인출)</t>
    <phoneticPr fontId="4" type="noConversion"/>
  </si>
  <si>
    <t>단원의무교육강의비</t>
    <phoneticPr fontId="4" type="noConversion"/>
  </si>
  <si>
    <t>차이남</t>
    <phoneticPr fontId="4" type="noConversion"/>
  </si>
  <si>
    <t xml:space="preserve">중동꾸리아 교육비 </t>
    <phoneticPr fontId="4" type="noConversion"/>
  </si>
  <si>
    <t>2022년06월 회계보고</t>
    <phoneticPr fontId="4" type="noConversion"/>
  </si>
  <si>
    <t>장등</t>
    <phoneticPr fontId="4" type="noConversion"/>
  </si>
  <si>
    <t>예수금</t>
    <phoneticPr fontId="4" type="noConversion"/>
  </si>
  <si>
    <t>공소책대금</t>
    <phoneticPr fontId="4" type="noConversion"/>
  </si>
  <si>
    <t>수첩36개*1500</t>
    <phoneticPr fontId="4" type="noConversion"/>
  </si>
  <si>
    <t>회의록6개</t>
    <phoneticPr fontId="4" type="noConversion"/>
  </si>
  <si>
    <t>계획서6</t>
    <phoneticPr fontId="4" type="noConversion"/>
  </si>
  <si>
    <t>피정교육비</t>
    <phoneticPr fontId="4" type="noConversion"/>
  </si>
  <si>
    <t>파티마2000차주회 축하금</t>
    <phoneticPr fontId="4" type="noConversion"/>
  </si>
  <si>
    <t>Pr단장교육</t>
    <phoneticPr fontId="4" type="noConversion"/>
  </si>
  <si>
    <t>꼬미간담회</t>
    <phoneticPr fontId="4" type="noConversion"/>
  </si>
  <si>
    <t>예금이자</t>
    <phoneticPr fontId="4" type="noConversion"/>
  </si>
  <si>
    <t>공소순례책자</t>
    <phoneticPr fontId="4" type="noConversion"/>
  </si>
  <si>
    <t>2022년07월 회계보고</t>
    <phoneticPr fontId="4" type="noConversion"/>
  </si>
  <si>
    <t>(3월~23.02월)</t>
    <phoneticPr fontId="4" type="noConversion"/>
  </si>
  <si>
    <t>지출누계(3월~23.02월)</t>
    <phoneticPr fontId="4" type="noConversion"/>
  </si>
  <si>
    <t>의연금</t>
    <phoneticPr fontId="4" type="noConversion"/>
  </si>
  <si>
    <t>교육비</t>
    <phoneticPr fontId="4" type="noConversion"/>
  </si>
  <si>
    <t>서식대</t>
    <phoneticPr fontId="4" type="noConversion"/>
  </si>
  <si>
    <t>160-890109-78505</t>
    <phoneticPr fontId="4" type="noConversion"/>
  </si>
  <si>
    <t>160-910021-37305</t>
    <phoneticPr fontId="4" type="noConversion"/>
  </si>
  <si>
    <t>160-890028-54504</t>
    <phoneticPr fontId="4" type="noConversion"/>
  </si>
  <si>
    <t>떡집</t>
    <phoneticPr fontId="4" type="noConversion"/>
  </si>
  <si>
    <t>352-1300871133</t>
    <phoneticPr fontId="4" type="noConversion"/>
  </si>
  <si>
    <t>농협</t>
    <phoneticPr fontId="4" type="noConversion"/>
  </si>
  <si>
    <t>하나은행</t>
  </si>
  <si>
    <t>하나은행</t>
    <phoneticPr fontId="4" type="noConversion"/>
  </si>
  <si>
    <t>중동</t>
    <phoneticPr fontId="4" type="noConversion"/>
  </si>
  <si>
    <t>교육비</t>
    <phoneticPr fontId="4" type="noConversion"/>
  </si>
  <si>
    <t>책값</t>
    <phoneticPr fontId="4" type="noConversion"/>
  </si>
  <si>
    <t>서식</t>
    <phoneticPr fontId="4" type="noConversion"/>
  </si>
  <si>
    <t>팔용</t>
    <phoneticPr fontId="4" type="noConversion"/>
  </si>
  <si>
    <t>이권자</t>
    <phoneticPr fontId="4" type="noConversion"/>
  </si>
  <si>
    <t>비고</t>
    <phoneticPr fontId="4" type="noConversion"/>
  </si>
  <si>
    <t>용잠</t>
    <phoneticPr fontId="4" type="noConversion"/>
  </si>
  <si>
    <t xml:space="preserve"> </t>
    <phoneticPr fontId="4" type="noConversion"/>
  </si>
  <si>
    <t>레지오수첩</t>
    <phoneticPr fontId="4" type="noConversion"/>
  </si>
  <si>
    <t>박선자</t>
    <phoneticPr fontId="4" type="noConversion"/>
  </si>
  <si>
    <t>생림</t>
    <phoneticPr fontId="4" type="noConversion"/>
  </si>
  <si>
    <t>진영</t>
    <phoneticPr fontId="4" type="noConversion"/>
  </si>
  <si>
    <t>장등</t>
    <phoneticPr fontId="4" type="noConversion"/>
  </si>
  <si>
    <t>잡이익(레지오수첩)</t>
    <phoneticPr fontId="4" type="noConversion"/>
  </si>
  <si>
    <t>기록표.4000 출석비3000</t>
    <phoneticPr fontId="4" type="noConversion"/>
  </si>
  <si>
    <t>축하금및 유류대</t>
    <phoneticPr fontId="4" type="noConversion"/>
  </si>
  <si>
    <t>계획서.20권 70000</t>
    <phoneticPr fontId="4" type="noConversion"/>
  </si>
  <si>
    <t>뗏세라</t>
    <phoneticPr fontId="4" type="noConversion"/>
  </si>
  <si>
    <t>30개</t>
    <phoneticPr fontId="4" type="noConversion"/>
  </si>
  <si>
    <t>의연금</t>
    <phoneticPr fontId="4" type="noConversion"/>
  </si>
  <si>
    <t>교육비의연금대체금액</t>
    <phoneticPr fontId="4" type="noConversion"/>
  </si>
  <si>
    <t>2022년08월 회계보고</t>
    <phoneticPr fontId="4" type="noConversion"/>
  </si>
  <si>
    <t>생림 이번달 의연금 납부 않하기로 함</t>
    <phoneticPr fontId="4" type="noConversion"/>
  </si>
  <si>
    <t xml:space="preserve"> </t>
    <phoneticPr fontId="4" type="noConversion"/>
  </si>
  <si>
    <t>말씀피정</t>
    <phoneticPr fontId="4" type="noConversion"/>
  </si>
  <si>
    <t>8.23입금</t>
    <phoneticPr fontId="4" type="noConversion"/>
  </si>
  <si>
    <t>중동말씀피정</t>
    <phoneticPr fontId="4" type="noConversion"/>
  </si>
  <si>
    <t xml:space="preserve"> </t>
    <phoneticPr fontId="4" type="noConversion"/>
  </si>
  <si>
    <t>미입금</t>
    <phoneticPr fontId="4" type="noConversion"/>
  </si>
  <si>
    <t>2022년09월 회계보고</t>
    <phoneticPr fontId="4" type="noConversion"/>
  </si>
  <si>
    <t>9월8일입금</t>
    <phoneticPr fontId="4" type="noConversion"/>
  </si>
  <si>
    <t>단원의무교육</t>
    <phoneticPr fontId="4" type="noConversion"/>
  </si>
  <si>
    <t>2022년10월 회계보고</t>
    <phoneticPr fontId="4" type="noConversion"/>
  </si>
  <si>
    <t>꼬미씨움준비</t>
    <phoneticPr fontId="4" type="noConversion"/>
  </si>
  <si>
    <t>소년Pr.지원금</t>
    <phoneticPr fontId="4" type="noConversion"/>
  </si>
  <si>
    <t>공소순례책</t>
    <phoneticPr fontId="4" type="noConversion"/>
  </si>
  <si>
    <t>2023.08.11</t>
    <phoneticPr fontId="4" type="noConversion"/>
  </si>
  <si>
    <t>꾸
리
아
의
연
금</t>
    <phoneticPr fontId="4" type="noConversion"/>
  </si>
  <si>
    <t>슬기로우신 어머니</t>
    <phoneticPr fontId="4" type="noConversion"/>
  </si>
  <si>
    <t>평의회 단장 연수회</t>
    <phoneticPr fontId="4" type="noConversion"/>
  </si>
  <si>
    <t>천상은총의 어머니</t>
    <phoneticPr fontId="4" type="noConversion"/>
  </si>
  <si>
    <t>지극히 지혜로우신 동정녀</t>
    <phoneticPr fontId="4" type="noConversion"/>
  </si>
  <si>
    <t>수입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</si>
</sst>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새굴림"/>
      <family val="1"/>
      <charset val="129"/>
    </font>
    <font>
      <b/>
      <sz val="12"/>
      <name val="새굴림"/>
      <family val="1"/>
      <charset val="129"/>
    </font>
    <font>
      <b/>
      <sz val="11"/>
      <name val="새굴림"/>
      <family val="1"/>
      <charset val="129"/>
    </font>
    <font>
      <b/>
      <sz val="11"/>
      <color indexed="12"/>
      <name val="새굴림"/>
      <family val="1"/>
      <charset val="129"/>
    </font>
    <font>
      <b/>
      <sz val="11"/>
      <color indexed="10"/>
      <name val="새굴림"/>
      <family val="1"/>
      <charset val="129"/>
    </font>
    <font>
      <sz val="10"/>
      <name val="새굴림"/>
      <family val="1"/>
      <charset val="129"/>
    </font>
    <font>
      <b/>
      <sz val="11"/>
      <name val="돋움"/>
      <family val="3"/>
      <charset val="129"/>
    </font>
    <font>
      <sz val="8"/>
      <name val="새굴림"/>
      <family val="1"/>
      <charset val="129"/>
    </font>
    <font>
      <b/>
      <sz val="10"/>
      <name val="새굴림"/>
      <family val="1"/>
      <charset val="129"/>
    </font>
    <font>
      <sz val="12"/>
      <color indexed="10"/>
      <name val="새굴림"/>
      <family val="1"/>
      <charset val="129"/>
    </font>
    <font>
      <sz val="11"/>
      <color indexed="10"/>
      <name val="새굴림"/>
      <family val="1"/>
      <charset val="129"/>
    </font>
    <font>
      <sz val="9"/>
      <name val="새굴림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41" fontId="5" fillId="0" borderId="0" xfId="1" applyFont="1">
      <alignment vertical="center"/>
    </xf>
    <xf numFmtId="41" fontId="6" fillId="0" borderId="0" xfId="1" applyFont="1">
      <alignment vertical="center"/>
    </xf>
    <xf numFmtId="41" fontId="5" fillId="0" borderId="2" xfId="1" applyFont="1" applyBorder="1">
      <alignment vertical="center"/>
    </xf>
    <xf numFmtId="41" fontId="7" fillId="0" borderId="3" xfId="1" applyFont="1" applyBorder="1">
      <alignment vertical="center"/>
    </xf>
    <xf numFmtId="41" fontId="5" fillId="0" borderId="4" xfId="1" applyFont="1" applyBorder="1">
      <alignment vertical="center"/>
    </xf>
    <xf numFmtId="41" fontId="5" fillId="0" borderId="5" xfId="1" applyFont="1" applyBorder="1">
      <alignment vertical="center"/>
    </xf>
    <xf numFmtId="41" fontId="5" fillId="0" borderId="6" xfId="1" applyFont="1" applyBorder="1">
      <alignment vertical="center"/>
    </xf>
    <xf numFmtId="41" fontId="8" fillId="0" borderId="0" xfId="1" applyFont="1" applyAlignment="1">
      <alignment horizontal="right" vertical="center"/>
    </xf>
    <xf numFmtId="41" fontId="5" fillId="0" borderId="7" xfId="1" applyFont="1" applyBorder="1">
      <alignment vertical="center"/>
    </xf>
    <xf numFmtId="41" fontId="5" fillId="0" borderId="8" xfId="1" applyFont="1" applyBorder="1">
      <alignment vertical="center"/>
    </xf>
    <xf numFmtId="41" fontId="9" fillId="2" borderId="8" xfId="1" applyFont="1" applyFill="1" applyBorder="1">
      <alignment vertical="center"/>
    </xf>
    <xf numFmtId="41" fontId="5" fillId="0" borderId="6" xfId="1" applyFont="1" applyBorder="1" applyAlignment="1">
      <alignment vertical="center"/>
    </xf>
    <xf numFmtId="41" fontId="10" fillId="0" borderId="4" xfId="1" applyFont="1" applyBorder="1">
      <alignment vertical="center"/>
    </xf>
    <xf numFmtId="41" fontId="5" fillId="0" borderId="9" xfId="1" applyFont="1" applyBorder="1">
      <alignment vertical="center"/>
    </xf>
    <xf numFmtId="41" fontId="7" fillId="0" borderId="10" xfId="1" applyFont="1" applyBorder="1">
      <alignment vertical="center"/>
    </xf>
    <xf numFmtId="41" fontId="7" fillId="3" borderId="10" xfId="1" applyFont="1" applyFill="1" applyBorder="1">
      <alignment vertical="center"/>
    </xf>
    <xf numFmtId="41" fontId="7" fillId="3" borderId="11" xfId="1" applyFont="1" applyFill="1" applyBorder="1">
      <alignment vertical="center"/>
    </xf>
    <xf numFmtId="41" fontId="7" fillId="2" borderId="0" xfId="1" applyFont="1" applyFill="1">
      <alignment vertical="center"/>
    </xf>
    <xf numFmtId="41" fontId="5" fillId="0" borderId="12" xfId="1" applyFont="1" applyBorder="1" applyAlignment="1">
      <alignment vertical="center" wrapText="1"/>
    </xf>
    <xf numFmtId="41" fontId="5" fillId="0" borderId="12" xfId="1" applyFont="1" applyBorder="1">
      <alignment vertical="center"/>
    </xf>
    <xf numFmtId="41" fontId="5" fillId="0" borderId="13" xfId="1" applyFont="1" applyBorder="1">
      <alignment vertical="center"/>
    </xf>
    <xf numFmtId="41" fontId="5" fillId="0" borderId="6" xfId="1" applyFont="1" applyBorder="1" applyAlignment="1">
      <alignment horizontal="center" vertical="center"/>
    </xf>
    <xf numFmtId="41" fontId="9" fillId="2" borderId="13" xfId="1" applyFont="1" applyFill="1" applyBorder="1">
      <alignment vertical="center"/>
    </xf>
    <xf numFmtId="41" fontId="12" fillId="0" borderId="7" xfId="1" applyFont="1" applyBorder="1" applyAlignment="1">
      <alignment horizontal="center" vertical="center" wrapText="1"/>
    </xf>
    <xf numFmtId="41" fontId="5" fillId="0" borderId="7" xfId="1" applyFont="1" applyBorder="1" applyAlignment="1">
      <alignment vertical="center" wrapText="1"/>
    </xf>
    <xf numFmtId="41" fontId="10" fillId="0" borderId="4" xfId="1" applyFont="1" applyBorder="1" applyAlignment="1">
      <alignment vertical="center" wrapText="1"/>
    </xf>
    <xf numFmtId="41" fontId="5" fillId="0" borderId="14" xfId="1" applyFont="1" applyBorder="1">
      <alignment vertical="center"/>
    </xf>
    <xf numFmtId="41" fontId="5" fillId="0" borderId="0" xfId="1" applyFont="1" applyBorder="1" applyAlignment="1">
      <alignment vertical="center"/>
    </xf>
    <xf numFmtId="41" fontId="10" fillId="0" borderId="7" xfId="1" applyFont="1" applyBorder="1" applyAlignment="1">
      <alignment vertical="center" wrapText="1"/>
    </xf>
    <xf numFmtId="41" fontId="5" fillId="0" borderId="0" xfId="1" applyFont="1" applyBorder="1">
      <alignment vertical="center"/>
    </xf>
    <xf numFmtId="41" fontId="5" fillId="0" borderId="9" xfId="1" applyFont="1" applyBorder="1" applyAlignment="1">
      <alignment vertical="center"/>
    </xf>
    <xf numFmtId="41" fontId="5" fillId="0" borderId="15" xfId="1" applyFont="1" applyBorder="1" applyAlignment="1">
      <alignment vertical="center"/>
    </xf>
    <xf numFmtId="41" fontId="5" fillId="0" borderId="5" xfId="1" applyFont="1" applyBorder="1" applyAlignment="1">
      <alignment vertical="center"/>
    </xf>
    <xf numFmtId="41" fontId="9" fillId="2" borderId="16" xfId="1" applyFont="1" applyFill="1" applyBorder="1">
      <alignment vertical="center"/>
    </xf>
    <xf numFmtId="41" fontId="9" fillId="2" borderId="7" xfId="1" applyFont="1" applyFill="1" applyBorder="1">
      <alignment vertical="center"/>
    </xf>
    <xf numFmtId="41" fontId="7" fillId="0" borderId="15" xfId="1" applyFont="1" applyBorder="1">
      <alignment vertical="center"/>
    </xf>
    <xf numFmtId="41" fontId="7" fillId="3" borderId="5" xfId="1" applyFont="1" applyFill="1" applyBorder="1">
      <alignment vertical="center"/>
    </xf>
    <xf numFmtId="41" fontId="7" fillId="3" borderId="6" xfId="1" applyFont="1" applyFill="1" applyBorder="1">
      <alignment vertical="center"/>
    </xf>
    <xf numFmtId="41" fontId="5" fillId="0" borderId="17" xfId="1" applyFont="1" applyBorder="1">
      <alignment vertical="center"/>
    </xf>
    <xf numFmtId="41" fontId="5" fillId="0" borderId="18" xfId="1" applyFont="1" applyBorder="1">
      <alignment vertical="center"/>
    </xf>
    <xf numFmtId="41" fontId="7" fillId="3" borderId="19" xfId="1" applyFont="1" applyFill="1" applyBorder="1">
      <alignment vertical="center"/>
    </xf>
    <xf numFmtId="41" fontId="7" fillId="3" borderId="20" xfId="1" applyFont="1" applyFill="1" applyBorder="1">
      <alignment vertical="center"/>
    </xf>
    <xf numFmtId="41" fontId="8" fillId="0" borderId="0" xfId="1" applyFont="1">
      <alignment vertical="center"/>
    </xf>
    <xf numFmtId="41" fontId="13" fillId="0" borderId="0" xfId="1" applyFont="1">
      <alignment vertical="center"/>
    </xf>
    <xf numFmtId="41" fontId="7" fillId="0" borderId="21" xfId="1" applyFont="1" applyBorder="1" applyAlignment="1">
      <alignment vertical="center"/>
    </xf>
    <xf numFmtId="41" fontId="7" fillId="0" borderId="22" xfId="1" applyFont="1" applyBorder="1" applyAlignment="1">
      <alignment vertical="center"/>
    </xf>
    <xf numFmtId="41" fontId="7" fillId="0" borderId="8" xfId="1" applyFont="1" applyBorder="1" applyAlignment="1">
      <alignment horizontal="center" vertical="center"/>
    </xf>
    <xf numFmtId="41" fontId="13" fillId="4" borderId="8" xfId="1" applyFont="1" applyFill="1" applyBorder="1" applyAlignment="1">
      <alignment horizontal="center" vertical="center"/>
    </xf>
    <xf numFmtId="41" fontId="8" fillId="0" borderId="0" xfId="1" applyFont="1" applyFill="1">
      <alignment vertical="center"/>
    </xf>
    <xf numFmtId="41" fontId="13" fillId="0" borderId="0" xfId="1" applyFont="1" applyFill="1">
      <alignment vertical="center"/>
    </xf>
    <xf numFmtId="41" fontId="7" fillId="3" borderId="23" xfId="1" applyFont="1" applyFill="1" applyBorder="1">
      <alignment vertical="center"/>
    </xf>
    <xf numFmtId="41" fontId="14" fillId="0" borderId="0" xfId="1" applyFont="1" applyFill="1">
      <alignment vertical="center"/>
    </xf>
    <xf numFmtId="41" fontId="15" fillId="0" borderId="0" xfId="1" applyFont="1">
      <alignment vertical="center"/>
    </xf>
    <xf numFmtId="41" fontId="9" fillId="2" borderId="0" xfId="1" applyFont="1" applyFill="1" applyBorder="1">
      <alignment vertical="center"/>
    </xf>
    <xf numFmtId="41" fontId="10" fillId="0" borderId="9" xfId="1" applyFont="1" applyBorder="1" applyAlignment="1">
      <alignment vertical="center" wrapText="1"/>
    </xf>
    <xf numFmtId="41" fontId="7" fillId="0" borderId="0" xfId="1" applyFont="1">
      <alignment vertical="center"/>
    </xf>
    <xf numFmtId="41" fontId="7" fillId="0" borderId="4" xfId="1" applyFont="1" applyBorder="1">
      <alignment vertical="center"/>
    </xf>
    <xf numFmtId="41" fontId="10" fillId="0" borderId="4" xfId="1" applyFont="1" applyBorder="1" applyAlignment="1">
      <alignment horizontal="left" vertical="center" wrapText="1"/>
    </xf>
    <xf numFmtId="41" fontId="7" fillId="0" borderId="7" xfId="1" applyFont="1" applyBorder="1" applyAlignment="1">
      <alignment horizontal="center" vertical="center"/>
    </xf>
    <xf numFmtId="41" fontId="7" fillId="5" borderId="7" xfId="1" applyFont="1" applyFill="1" applyBorder="1">
      <alignment vertical="center"/>
    </xf>
    <xf numFmtId="41" fontId="13" fillId="5" borderId="7" xfId="1" applyFont="1" applyFill="1" applyBorder="1" applyAlignment="1">
      <alignment horizontal="center" vertical="center" wrapText="1"/>
    </xf>
    <xf numFmtId="41" fontId="7" fillId="0" borderId="44" xfId="1" applyFont="1" applyBorder="1" applyAlignment="1">
      <alignment horizontal="center" vertical="center"/>
    </xf>
    <xf numFmtId="9" fontId="5" fillId="0" borderId="0" xfId="1" applyNumberFormat="1" applyFont="1">
      <alignment vertical="center"/>
    </xf>
    <xf numFmtId="41" fontId="5" fillId="0" borderId="0" xfId="1" applyFont="1" applyAlignment="1">
      <alignment horizontal="right"/>
    </xf>
    <xf numFmtId="41" fontId="16" fillId="0" borderId="4" xfId="1" applyFont="1" applyBorder="1" applyAlignment="1">
      <alignment horizontal="left" vertical="center"/>
    </xf>
    <xf numFmtId="41" fontId="10" fillId="0" borderId="6" xfId="1" applyFont="1" applyBorder="1">
      <alignment vertical="center"/>
    </xf>
    <xf numFmtId="41" fontId="7" fillId="0" borderId="39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0" xfId="1" applyFont="1" applyAlignment="1">
      <alignment vertical="center"/>
    </xf>
    <xf numFmtId="41" fontId="5" fillId="6" borderId="0" xfId="1" applyFont="1" applyFill="1">
      <alignment vertical="center"/>
    </xf>
    <xf numFmtId="176" fontId="5" fillId="0" borderId="0" xfId="1" applyNumberFormat="1" applyFont="1">
      <alignment vertical="center"/>
    </xf>
    <xf numFmtId="41" fontId="5" fillId="7" borderId="7" xfId="1" applyFont="1" applyFill="1" applyBorder="1">
      <alignment vertical="center"/>
    </xf>
    <xf numFmtId="41" fontId="7" fillId="0" borderId="45" xfId="1" applyFont="1" applyBorder="1">
      <alignment vertical="center"/>
    </xf>
    <xf numFmtId="41" fontId="7" fillId="3" borderId="45" xfId="1" applyFont="1" applyFill="1" applyBorder="1">
      <alignment vertical="center"/>
    </xf>
    <xf numFmtId="41" fontId="5" fillId="0" borderId="41" xfId="1" applyFont="1" applyBorder="1" applyAlignment="1">
      <alignment vertical="center" wrapText="1"/>
    </xf>
    <xf numFmtId="41" fontId="5" fillId="0" borderId="46" xfId="1" applyFont="1" applyBorder="1" applyAlignment="1">
      <alignment vertical="center" wrapText="1"/>
    </xf>
    <xf numFmtId="41" fontId="10" fillId="0" borderId="47" xfId="1" applyFont="1" applyBorder="1" applyAlignment="1">
      <alignment vertical="center" wrapText="1"/>
    </xf>
    <xf numFmtId="41" fontId="13" fillId="5" borderId="46" xfId="1" applyFont="1" applyFill="1" applyBorder="1" applyAlignment="1">
      <alignment horizontal="center" vertical="center" wrapText="1"/>
    </xf>
    <xf numFmtId="41" fontId="7" fillId="0" borderId="43" xfId="1" applyFont="1" applyBorder="1">
      <alignment vertical="center"/>
    </xf>
    <xf numFmtId="41" fontId="5" fillId="0" borderId="7" xfId="1" applyFont="1" applyBorder="1" applyAlignment="1">
      <alignment vertical="center"/>
    </xf>
    <xf numFmtId="41" fontId="7" fillId="0" borderId="6" xfId="1" applyFont="1" applyBorder="1">
      <alignment vertical="center"/>
    </xf>
    <xf numFmtId="41" fontId="7" fillId="0" borderId="6" xfId="1" applyFont="1" applyBorder="1" applyAlignment="1">
      <alignment vertical="center"/>
    </xf>
    <xf numFmtId="41" fontId="7" fillId="0" borderId="27" xfId="1" applyFont="1" applyBorder="1" applyAlignment="1">
      <alignment horizontal="center" vertical="center"/>
    </xf>
    <xf numFmtId="41" fontId="7" fillId="0" borderId="28" xfId="1" applyFont="1" applyBorder="1" applyAlignment="1">
      <alignment horizontal="center" vertical="center"/>
    </xf>
    <xf numFmtId="41" fontId="7" fillId="3" borderId="29" xfId="1" applyFont="1" applyFill="1" applyBorder="1" applyAlignment="1">
      <alignment horizontal="center" vertical="center"/>
    </xf>
    <xf numFmtId="41" fontId="7" fillId="3" borderId="30" xfId="1" applyFont="1" applyFill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41" fontId="7" fillId="0" borderId="32" xfId="1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26" xfId="1" applyFont="1" applyBorder="1" applyAlignment="1">
      <alignment horizontal="center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3" xfId="1" applyFont="1" applyBorder="1" applyAlignment="1">
      <alignment horizontal="center" vertical="center" wrapText="1"/>
    </xf>
    <xf numFmtId="41" fontId="7" fillId="0" borderId="15" xfId="1" applyFont="1" applyBorder="1" applyAlignment="1">
      <alignment horizontal="center" vertical="center" wrapText="1"/>
    </xf>
    <xf numFmtId="41" fontId="7" fillId="0" borderId="34" xfId="1" applyFont="1" applyBorder="1" applyAlignment="1">
      <alignment horizontal="center" vertical="center" wrapText="1"/>
    </xf>
    <xf numFmtId="41" fontId="7" fillId="0" borderId="35" xfId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1" fontId="7" fillId="0" borderId="38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40" xfId="1" applyFont="1" applyBorder="1" applyAlignment="1">
      <alignment horizontal="center" vertical="center"/>
    </xf>
    <xf numFmtId="41" fontId="7" fillId="0" borderId="41" xfId="1" applyFont="1" applyBorder="1" applyAlignment="1">
      <alignment horizontal="center" vertical="center"/>
    </xf>
    <xf numFmtId="41" fontId="7" fillId="0" borderId="42" xfId="1" applyFont="1" applyBorder="1" applyAlignment="1">
      <alignment horizontal="center" vertical="center"/>
    </xf>
    <xf numFmtId="41" fontId="7" fillId="0" borderId="43" xfId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1" fontId="6" fillId="0" borderId="31" xfId="1" applyFont="1" applyBorder="1" applyAlignment="1">
      <alignment horizontal="left" vertical="center"/>
    </xf>
    <xf numFmtId="41" fontId="5" fillId="0" borderId="48" xfId="1" applyFont="1" applyBorder="1">
      <alignment vertical="center"/>
    </xf>
    <xf numFmtId="41" fontId="5" fillId="0" borderId="49" xfId="1" applyFont="1" applyBorder="1">
      <alignment vertical="center"/>
    </xf>
    <xf numFmtId="41" fontId="7" fillId="3" borderId="50" xfId="1" applyFont="1" applyFill="1" applyBorder="1">
      <alignment vertical="center"/>
    </xf>
    <xf numFmtId="41" fontId="7" fillId="3" borderId="51" xfId="1" applyFont="1" applyFill="1" applyBorder="1">
      <alignment vertical="center"/>
    </xf>
    <xf numFmtId="41" fontId="7" fillId="3" borderId="44" xfId="1" applyFont="1" applyFill="1" applyBorder="1" applyAlignment="1">
      <alignment horizontal="center" vertical="center"/>
    </xf>
    <xf numFmtId="41" fontId="5" fillId="0" borderId="15" xfId="1" applyFont="1" applyBorder="1">
      <alignment vertical="center"/>
    </xf>
    <xf numFmtId="41" fontId="7" fillId="0" borderId="36" xfId="1" applyFont="1" applyBorder="1">
      <alignment vertical="center"/>
    </xf>
    <xf numFmtId="41" fontId="5" fillId="0" borderId="36" xfId="1" applyFont="1" applyBorder="1">
      <alignment vertical="center"/>
    </xf>
    <xf numFmtId="41" fontId="10" fillId="0" borderId="15" xfId="1" applyFont="1" applyBorder="1" applyAlignment="1">
      <alignment horizontal="left" vertical="center" wrapText="1"/>
    </xf>
    <xf numFmtId="41" fontId="10" fillId="0" borderId="15" xfId="1" applyFont="1" applyBorder="1" applyAlignment="1">
      <alignment vertical="center" wrapText="1"/>
    </xf>
    <xf numFmtId="41" fontId="16" fillId="0" borderId="15" xfId="1" applyFont="1" applyBorder="1" applyAlignment="1">
      <alignment horizontal="left" vertical="center"/>
    </xf>
    <xf numFmtId="41" fontId="10" fillId="0" borderId="15" xfId="1" applyFont="1" applyBorder="1">
      <alignment vertical="center"/>
    </xf>
    <xf numFmtId="41" fontId="7" fillId="0" borderId="52" xfId="1" applyFont="1" applyBorder="1" applyAlignment="1">
      <alignment horizontal="center" vertical="center"/>
    </xf>
    <xf numFmtId="41" fontId="7" fillId="0" borderId="53" xfId="1" applyFont="1" applyBorder="1" applyAlignment="1">
      <alignment horizontal="center" vertical="center"/>
    </xf>
    <xf numFmtId="41" fontId="5" fillId="0" borderId="54" xfId="1" applyFont="1" applyBorder="1">
      <alignment vertical="center"/>
    </xf>
    <xf numFmtId="41" fontId="7" fillId="0" borderId="49" xfId="1" applyFont="1" applyBorder="1">
      <alignment vertical="center"/>
    </xf>
    <xf numFmtId="41" fontId="6" fillId="0" borderId="55" xfId="1" applyFont="1" applyBorder="1" applyAlignment="1">
      <alignment horizontal="center" vertical="center"/>
    </xf>
    <xf numFmtId="41" fontId="7" fillId="0" borderId="56" xfId="1" applyFont="1" applyBorder="1" applyAlignment="1">
      <alignment horizontal="center" vertical="center"/>
    </xf>
    <xf numFmtId="41" fontId="7" fillId="0" borderId="21" xfId="1" applyFont="1" applyBorder="1" applyAlignment="1">
      <alignment horizontal="center" vertical="center"/>
    </xf>
    <xf numFmtId="41" fontId="7" fillId="0" borderId="57" xfId="1" applyFont="1" applyBorder="1" applyAlignment="1">
      <alignment horizontal="center" vertical="center"/>
    </xf>
    <xf numFmtId="41" fontId="7" fillId="0" borderId="57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opLeftCell="A29" zoomScale="90" zoomScaleNormal="85" workbookViewId="0">
      <selection activeCell="H56" sqref="H56"/>
    </sheetView>
  </sheetViews>
  <sheetFormatPr defaultColWidth="8.88671875" defaultRowHeight="13.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1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14" ht="9" customHeight="1"/>
    <row r="3" spans="1:14" ht="16.5" customHeight="1" thickBot="1">
      <c r="A3" s="2" t="s">
        <v>78</v>
      </c>
    </row>
    <row r="4" spans="1:14" ht="20.25" customHeight="1" thickBot="1">
      <c r="A4" s="91"/>
      <c r="B4" s="91"/>
      <c r="C4" s="91"/>
      <c r="D4" s="91"/>
      <c r="E4" s="91"/>
      <c r="F4" s="91" t="s">
        <v>1</v>
      </c>
      <c r="G4" s="91"/>
      <c r="H4" s="91"/>
    </row>
    <row r="5" spans="1:14" ht="24.75" customHeight="1" thickBot="1">
      <c r="A5" s="92" t="s">
        <v>2</v>
      </c>
      <c r="B5" s="92"/>
      <c r="C5" s="69" t="s">
        <v>48</v>
      </c>
      <c r="D5" s="69" t="s">
        <v>3</v>
      </c>
      <c r="E5" s="69" t="s">
        <v>4</v>
      </c>
      <c r="F5" s="93" t="s">
        <v>5</v>
      </c>
      <c r="G5" s="92"/>
      <c r="H5" s="69" t="s">
        <v>6</v>
      </c>
    </row>
    <row r="6" spans="1:14" ht="22.5" customHeight="1">
      <c r="A6" s="94" t="s">
        <v>7</v>
      </c>
      <c r="B6" s="95"/>
      <c r="C6" s="68"/>
      <c r="D6" s="3"/>
      <c r="E6" s="4">
        <v>2900171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>
      <c r="A7" s="96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>
      <c r="A8" s="97"/>
      <c r="B8" s="9" t="s">
        <v>11</v>
      </c>
      <c r="C8" s="10">
        <v>980000</v>
      </c>
      <c r="D8" s="9">
        <v>140000</v>
      </c>
      <c r="E8" s="10">
        <f t="shared" ref="E8:E11" si="0">C8+D8</f>
        <v>1120000</v>
      </c>
      <c r="F8" s="57" t="s">
        <v>45</v>
      </c>
      <c r="G8" s="6"/>
      <c r="H8" s="12">
        <f>SUM(G9:G12)</f>
        <v>80000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>
      <c r="A9" s="97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80000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>
      <c r="A10" s="97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>
      <c r="A11" s="97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>
      <c r="A12" s="97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>
      <c r="A13" s="98"/>
      <c r="B13" s="15" t="s">
        <v>16</v>
      </c>
      <c r="C13" s="15">
        <f>SUM(C7:C12)</f>
        <v>1460000</v>
      </c>
      <c r="D13" s="16">
        <f>SUM(D7:D12)</f>
        <v>140000</v>
      </c>
      <c r="E13" s="17">
        <f>SUM(E7:E12)</f>
        <v>1600000</v>
      </c>
      <c r="F13" s="57" t="s">
        <v>17</v>
      </c>
      <c r="G13" s="6"/>
      <c r="H13" s="7">
        <f>SUM(G14:G17)</f>
        <v>70000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>
      <c r="A14" s="99" t="s">
        <v>18</v>
      </c>
      <c r="B14" s="19" t="s">
        <v>19</v>
      </c>
      <c r="C14" s="20">
        <v>245000</v>
      </c>
      <c r="D14" s="20"/>
      <c r="E14" s="20">
        <f>C14+D14</f>
        <v>245000</v>
      </c>
      <c r="F14" s="58" t="s">
        <v>60</v>
      </c>
      <c r="G14" s="6">
        <v>20000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>
      <c r="A15" s="100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50000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>
      <c r="A16" s="100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>
      <c r="A17" s="100"/>
      <c r="B17" s="25" t="s">
        <v>22</v>
      </c>
      <c r="C17" s="9">
        <v>376000</v>
      </c>
      <c r="D17" s="9">
        <v>89000</v>
      </c>
      <c r="E17" s="20">
        <f t="shared" si="2"/>
        <v>465000</v>
      </c>
      <c r="F17" s="65"/>
      <c r="G17" s="6"/>
      <c r="H17" s="22"/>
      <c r="I17" s="11">
        <v>393000</v>
      </c>
      <c r="K17" s="27"/>
      <c r="L17" s="21">
        <v>786000</v>
      </c>
      <c r="M17" s="53">
        <f t="shared" si="1"/>
        <v>875000</v>
      </c>
      <c r="N17" s="53"/>
    </row>
    <row r="18" spans="1:14" ht="24" customHeight="1">
      <c r="A18" s="100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192900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>
      <c r="A19" s="100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>
      <c r="A20" s="100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>
      <c r="A21" s="100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75000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>
      <c r="A22" s="100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17900</v>
      </c>
      <c r="H22" s="66" t="s">
        <v>51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>
      <c r="A23" s="100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100000</v>
      </c>
      <c r="H23" s="7" t="s">
        <v>52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>
      <c r="A24" s="100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>
      <c r="A25" s="100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>
      <c r="A26" s="100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>
      <c r="A27" s="100"/>
      <c r="B27" s="55" t="s">
        <v>50</v>
      </c>
      <c r="C27" s="55">
        <v>0</v>
      </c>
      <c r="D27" s="14" t="s">
        <v>58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>
      <c r="A28" s="100"/>
      <c r="B28" s="61"/>
      <c r="C28" s="61"/>
      <c r="D28" s="60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>
      <c r="A29" s="101"/>
      <c r="B29" s="36" t="s">
        <v>34</v>
      </c>
      <c r="C29" s="57">
        <f>SUM(C14:C28)</f>
        <v>4438000</v>
      </c>
      <c r="D29" s="37">
        <f>SUM(D14:D28)</f>
        <v>89000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>
      <c r="A30" s="102" t="s">
        <v>35</v>
      </c>
      <c r="B30" s="103"/>
      <c r="C30" s="67"/>
      <c r="D30" s="41">
        <f>D13+D29</f>
        <v>229000</v>
      </c>
      <c r="E30" s="42">
        <f>E29+E13</f>
        <v>6127000</v>
      </c>
      <c r="F30" s="104" t="s">
        <v>36</v>
      </c>
      <c r="G30" s="105"/>
      <c r="H30" s="42">
        <f>SUM(H6:H29)</f>
        <v>342900</v>
      </c>
      <c r="I30" s="43">
        <v>7089400</v>
      </c>
      <c r="J30" s="44" t="s">
        <v>37</v>
      </c>
    </row>
    <row r="31" spans="1:14" ht="23.25" customHeight="1" thickBot="1">
      <c r="A31" s="45" t="s">
        <v>38</v>
      </c>
      <c r="B31" s="46" t="s">
        <v>39</v>
      </c>
      <c r="C31" s="46"/>
      <c r="D31" s="59" t="s">
        <v>54</v>
      </c>
      <c r="E31" s="47">
        <f>E30</f>
        <v>6127000</v>
      </c>
      <c r="F31" s="106" t="s">
        <v>55</v>
      </c>
      <c r="G31" s="107"/>
      <c r="H31" s="48">
        <v>5405500</v>
      </c>
      <c r="I31" s="49">
        <v>6555365</v>
      </c>
      <c r="J31" s="50" t="s">
        <v>40</v>
      </c>
    </row>
    <row r="32" spans="1:14" ht="23.25" customHeight="1" thickTop="1" thickBot="1">
      <c r="A32" s="84" t="s">
        <v>41</v>
      </c>
      <c r="B32" s="85"/>
      <c r="C32" s="62"/>
      <c r="D32" s="86">
        <f>D30+E6</f>
        <v>3129171</v>
      </c>
      <c r="E32" s="87"/>
      <c r="F32" s="88" t="s">
        <v>42</v>
      </c>
      <c r="G32" s="89"/>
      <c r="H32" s="51">
        <f>D32-H30</f>
        <v>2786271</v>
      </c>
      <c r="I32" s="52"/>
      <c r="J32" s="52"/>
    </row>
    <row r="50" spans="1:9">
      <c r="E50" s="1" t="s">
        <v>65</v>
      </c>
      <c r="F50" s="64"/>
      <c r="G50" s="1" t="s">
        <v>66</v>
      </c>
      <c r="H50" s="1">
        <f>I18</f>
        <v>434000</v>
      </c>
    </row>
    <row r="51" spans="1:9">
      <c r="A51" s="1" t="s">
        <v>49</v>
      </c>
      <c r="B51" s="70"/>
      <c r="C51" s="70"/>
      <c r="D51" s="70"/>
    </row>
    <row r="52" spans="1:9">
      <c r="E52" s="1" t="s">
        <v>67</v>
      </c>
      <c r="F52" s="1" t="s">
        <v>68</v>
      </c>
      <c r="G52" s="1" t="s">
        <v>69</v>
      </c>
      <c r="H52" s="1">
        <v>200000</v>
      </c>
      <c r="I52" s="1" t="s">
        <v>70</v>
      </c>
    </row>
    <row r="53" spans="1:9">
      <c r="E53" s="1" t="s">
        <v>71</v>
      </c>
      <c r="F53" s="1" t="s">
        <v>68</v>
      </c>
      <c r="H53" s="1">
        <v>89000</v>
      </c>
      <c r="I53" s="1" t="s">
        <v>72</v>
      </c>
    </row>
    <row r="54" spans="1:9">
      <c r="E54" s="1" t="s">
        <v>73</v>
      </c>
      <c r="F54" s="1" t="s">
        <v>74</v>
      </c>
      <c r="G54" s="1" t="s">
        <v>75</v>
      </c>
      <c r="H54" s="1">
        <v>-80000</v>
      </c>
    </row>
    <row r="55" spans="1:9">
      <c r="G55" s="1" t="s">
        <v>76</v>
      </c>
      <c r="H55" s="1">
        <v>-40000</v>
      </c>
    </row>
    <row r="56" spans="1:9">
      <c r="E56" s="1" t="s">
        <v>77</v>
      </c>
      <c r="H56" s="1">
        <v>2617271</v>
      </c>
    </row>
    <row r="57" spans="1:9">
      <c r="G57" s="1" t="s">
        <v>69</v>
      </c>
      <c r="H57" s="1">
        <f>H32-H56</f>
        <v>169000</v>
      </c>
    </row>
    <row r="64" spans="1:9">
      <c r="E64" s="64"/>
      <c r="F64" s="63"/>
    </row>
    <row r="65" spans="5:6">
      <c r="E65" s="64"/>
      <c r="F65" s="63"/>
    </row>
    <row r="66" spans="5:6">
      <c r="E66" s="64"/>
      <c r="F66" s="63"/>
    </row>
    <row r="67" spans="5:6">
      <c r="F67" s="63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9"/>
  <sheetViews>
    <sheetView topLeftCell="A15" zoomScale="90" zoomScaleNormal="85" workbookViewId="0">
      <selection activeCell="P22" sqref="P22"/>
    </sheetView>
  </sheetViews>
  <sheetFormatPr defaultColWidth="8.88671875" defaultRowHeight="13.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14" ht="9" customHeight="1"/>
    <row r="3" spans="1:14" ht="16.5" customHeight="1" thickBot="1">
      <c r="A3" s="2" t="s">
        <v>165</v>
      </c>
    </row>
    <row r="4" spans="1:14" ht="20.25" customHeight="1" thickBot="1">
      <c r="A4" s="91"/>
      <c r="B4" s="91"/>
      <c r="C4" s="91"/>
      <c r="D4" s="91"/>
      <c r="E4" s="91"/>
      <c r="F4" s="91" t="s">
        <v>1</v>
      </c>
      <c r="G4" s="91"/>
      <c r="H4" s="91"/>
    </row>
    <row r="5" spans="1:14" ht="24.75" customHeight="1" thickBot="1">
      <c r="A5" s="92" t="s">
        <v>2</v>
      </c>
      <c r="B5" s="92"/>
      <c r="C5" s="69" t="s">
        <v>48</v>
      </c>
      <c r="D5" s="69" t="s">
        <v>3</v>
      </c>
      <c r="E5" s="69" t="s">
        <v>4</v>
      </c>
      <c r="F5" s="93" t="s">
        <v>5</v>
      </c>
      <c r="G5" s="92"/>
      <c r="H5" s="69" t="s">
        <v>6</v>
      </c>
    </row>
    <row r="6" spans="1:14" ht="22.5" customHeight="1">
      <c r="A6" s="94" t="s">
        <v>7</v>
      </c>
      <c r="B6" s="95"/>
      <c r="C6" s="68"/>
      <c r="D6" s="3"/>
      <c r="E6" s="4">
        <f>'2022-9월 (9)'!H33</f>
        <v>3164313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>
      <c r="A7" s="96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>
      <c r="A8" s="97"/>
      <c r="B8" s="9" t="s">
        <v>11</v>
      </c>
      <c r="C8" s="10">
        <v>590000</v>
      </c>
      <c r="D8" s="9">
        <v>140000</v>
      </c>
      <c r="E8" s="10">
        <f t="shared" ref="E8:E14" si="0">C8+D8</f>
        <v>730000</v>
      </c>
      <c r="F8" s="57" t="s">
        <v>45</v>
      </c>
      <c r="G8" s="6"/>
      <c r="H8" s="12">
        <f>SUM(G9:G13)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>
      <c r="A9" s="97"/>
      <c r="B9" s="9" t="s">
        <v>106</v>
      </c>
      <c r="C9" s="10">
        <v>210000</v>
      </c>
      <c r="D9" s="9">
        <v>70000</v>
      </c>
      <c r="E9" s="10">
        <f t="shared" si="0"/>
        <v>280000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>
      <c r="A10" s="97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>
      <c r="A11" s="97"/>
      <c r="B11" s="9" t="s">
        <v>13</v>
      </c>
      <c r="C11" s="10">
        <v>900000</v>
      </c>
      <c r="D11" s="9"/>
      <c r="E11" s="10">
        <f t="shared" si="0"/>
        <v>900000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>
      <c r="A12" s="97"/>
      <c r="B12" s="14" t="s">
        <v>14</v>
      </c>
      <c r="C12" s="10">
        <v>200000</v>
      </c>
      <c r="D12" s="14">
        <v>50000</v>
      </c>
      <c r="E12" s="10">
        <f t="shared" si="0"/>
        <v>250000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>
      <c r="A13" s="97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>
      <c r="A14" s="98"/>
      <c r="B14" s="15" t="s">
        <v>16</v>
      </c>
      <c r="C14" s="15">
        <f>SUM(C7:C13)</f>
        <v>2420000</v>
      </c>
      <c r="D14" s="16">
        <f>SUM(D7:D13)</f>
        <v>260000</v>
      </c>
      <c r="E14" s="10">
        <f t="shared" si="0"/>
        <v>2680000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260000</v>
      </c>
      <c r="N14" s="53"/>
    </row>
    <row r="15" spans="1:14" ht="24" customHeight="1">
      <c r="A15" s="99" t="s">
        <v>18</v>
      </c>
      <c r="B15" s="19" t="s">
        <v>19</v>
      </c>
      <c r="C15" s="20">
        <v>284000</v>
      </c>
      <c r="D15" s="20">
        <v>69000</v>
      </c>
      <c r="E15" s="20">
        <f>C15+D15</f>
        <v>353000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569000</v>
      </c>
      <c r="N15" s="53"/>
    </row>
    <row r="16" spans="1:14" ht="24" customHeight="1">
      <c r="A16" s="100"/>
      <c r="B16" s="24" t="s">
        <v>20</v>
      </c>
      <c r="C16" s="9">
        <v>451000</v>
      </c>
      <c r="D16" s="9">
        <v>89000</v>
      </c>
      <c r="E16" s="20">
        <f t="shared" ref="E16:E26" si="2">C16+D16</f>
        <v>540000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789000</v>
      </c>
      <c r="N16" s="53"/>
    </row>
    <row r="17" spans="1:17" ht="24" customHeight="1">
      <c r="A17" s="100"/>
      <c r="B17" s="25" t="s">
        <v>22</v>
      </c>
      <c r="C17" s="9">
        <v>218000</v>
      </c>
      <c r="D17" s="9"/>
      <c r="E17" s="20">
        <f t="shared" si="2"/>
        <v>218000</v>
      </c>
      <c r="F17" s="65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>
      <c r="A18" s="100"/>
      <c r="B18" s="25" t="s">
        <v>23</v>
      </c>
      <c r="C18" s="9">
        <v>289000</v>
      </c>
      <c r="D18" s="9">
        <v>100000</v>
      </c>
      <c r="E18" s="20">
        <f t="shared" si="2"/>
        <v>389000</v>
      </c>
      <c r="F18" s="56" t="s">
        <v>43</v>
      </c>
      <c r="G18" s="6"/>
      <c r="H18" s="7">
        <f>SUM(G19:G26)</f>
        <v>164000</v>
      </c>
      <c r="I18" s="11">
        <v>434000</v>
      </c>
      <c r="K18" s="28" t="s">
        <v>24</v>
      </c>
      <c r="L18" s="21">
        <v>769000</v>
      </c>
      <c r="M18" s="53">
        <f t="shared" si="1"/>
        <v>869000</v>
      </c>
      <c r="N18" s="53"/>
    </row>
    <row r="19" spans="1:17" ht="24" customHeight="1">
      <c r="A19" s="100"/>
      <c r="B19" s="29" t="s">
        <v>25</v>
      </c>
      <c r="C19" s="9">
        <v>300000</v>
      </c>
      <c r="D19" s="9">
        <v>61000</v>
      </c>
      <c r="E19" s="20">
        <f t="shared" si="2"/>
        <v>361000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>
      <c r="A20" s="100"/>
      <c r="B20" s="25" t="s">
        <v>26</v>
      </c>
      <c r="C20" s="9">
        <v>230000</v>
      </c>
      <c r="D20" s="9">
        <v>96000</v>
      </c>
      <c r="E20" s="20">
        <f t="shared" si="2"/>
        <v>326000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777000</v>
      </c>
      <c r="N20" s="53"/>
    </row>
    <row r="21" spans="1:17" ht="24" customHeight="1">
      <c r="A21" s="100"/>
      <c r="B21" s="25" t="s">
        <v>28</v>
      </c>
      <c r="C21" s="9">
        <v>249000</v>
      </c>
      <c r="D21" s="9">
        <v>56000</v>
      </c>
      <c r="E21" s="20">
        <f t="shared" si="2"/>
        <v>305000</v>
      </c>
      <c r="F21" s="1" t="s">
        <v>44</v>
      </c>
      <c r="G21" s="6">
        <f>P23</f>
        <v>148000</v>
      </c>
      <c r="H21" s="22"/>
      <c r="I21" s="11">
        <v>332000</v>
      </c>
      <c r="L21" s="21">
        <v>570000</v>
      </c>
      <c r="M21" s="53">
        <f t="shared" si="1"/>
        <v>626000</v>
      </c>
      <c r="N21" s="53"/>
      <c r="O21" s="1" t="s">
        <v>81</v>
      </c>
      <c r="P21" s="1">
        <v>20000</v>
      </c>
    </row>
    <row r="22" spans="1:17" ht="24" customHeight="1">
      <c r="A22" s="100"/>
      <c r="B22" s="25" t="s">
        <v>30</v>
      </c>
      <c r="C22" s="9">
        <v>326000</v>
      </c>
      <c r="D22" s="9">
        <v>84000</v>
      </c>
      <c r="E22" s="20">
        <f t="shared" si="2"/>
        <v>410000</v>
      </c>
      <c r="F22" s="5" t="s">
        <v>117</v>
      </c>
      <c r="G22" s="6"/>
      <c r="H22" s="66" t="s">
        <v>49</v>
      </c>
      <c r="I22" s="11">
        <v>342000</v>
      </c>
      <c r="L22" s="21">
        <v>620000</v>
      </c>
      <c r="M22" s="53">
        <f t="shared" si="1"/>
        <v>704000</v>
      </c>
      <c r="N22" s="53"/>
      <c r="P22" s="1">
        <v>128000</v>
      </c>
    </row>
    <row r="23" spans="1:17" ht="24" customHeight="1">
      <c r="A23" s="100"/>
      <c r="B23" s="29" t="s">
        <v>31</v>
      </c>
      <c r="C23" s="9">
        <v>553000</v>
      </c>
      <c r="D23" s="9"/>
      <c r="E23" s="20">
        <f t="shared" si="2"/>
        <v>553000</v>
      </c>
      <c r="F23" s="5" t="s">
        <v>91</v>
      </c>
      <c r="G23" s="6">
        <v>16000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  <c r="P23" s="1">
        <f>SUM(P21:P22)</f>
        <v>148000</v>
      </c>
    </row>
    <row r="24" spans="1:17" ht="24" customHeight="1">
      <c r="A24" s="100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>
      <c r="A25" s="100"/>
      <c r="B25" s="25" t="s">
        <v>33</v>
      </c>
      <c r="C25" s="9">
        <v>200000</v>
      </c>
      <c r="D25" s="9">
        <v>74000</v>
      </c>
      <c r="E25" s="20">
        <f t="shared" si="2"/>
        <v>274000</v>
      </c>
      <c r="F25" s="13"/>
      <c r="G25" s="6"/>
      <c r="H25" s="7"/>
      <c r="I25" s="11">
        <v>477000</v>
      </c>
      <c r="L25" s="21">
        <v>137000</v>
      </c>
      <c r="M25" s="53">
        <f t="shared" si="1"/>
        <v>211000</v>
      </c>
      <c r="N25" s="53"/>
    </row>
    <row r="26" spans="1:17" ht="24" customHeight="1">
      <c r="A26" s="100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>
      <c r="A27" s="100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>
      <c r="A28" s="100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>
      <c r="A29" s="100"/>
      <c r="B29" s="61" t="s">
        <v>116</v>
      </c>
      <c r="C29" s="61"/>
      <c r="D29" s="60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>
      <c r="A30" s="101"/>
      <c r="B30" s="36" t="s">
        <v>34</v>
      </c>
      <c r="C30" s="57">
        <f>SUM(C15:C29)</f>
        <v>3100000</v>
      </c>
      <c r="D30" s="37">
        <f>SUM(D15:D29)</f>
        <v>629000</v>
      </c>
      <c r="E30" s="38">
        <f>SUM(E15:E29)</f>
        <v>3729000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>
      <c r="A31" s="102" t="s">
        <v>35</v>
      </c>
      <c r="B31" s="103"/>
      <c r="C31" s="67"/>
      <c r="D31" s="41">
        <f>D14+D30</f>
        <v>889000</v>
      </c>
      <c r="E31" s="42">
        <f>E30+E14</f>
        <v>6409000</v>
      </c>
      <c r="F31" s="104" t="s">
        <v>36</v>
      </c>
      <c r="G31" s="105"/>
      <c r="H31" s="42">
        <f>SUM(H6:H30)</f>
        <v>464000</v>
      </c>
      <c r="I31" s="43">
        <v>7089400</v>
      </c>
      <c r="J31" s="44" t="s">
        <v>37</v>
      </c>
    </row>
    <row r="32" spans="1:17" ht="23.25" customHeight="1" thickBot="1">
      <c r="A32" s="45" t="s">
        <v>38</v>
      </c>
      <c r="B32" s="46" t="s">
        <v>39</v>
      </c>
      <c r="C32" s="46"/>
      <c r="D32" s="59" t="s">
        <v>119</v>
      </c>
      <c r="E32" s="47">
        <f>E31</f>
        <v>6409000</v>
      </c>
      <c r="F32" s="106" t="s">
        <v>120</v>
      </c>
      <c r="G32" s="107"/>
      <c r="H32" s="48">
        <v>5484500</v>
      </c>
      <c r="I32" s="49">
        <v>6555365</v>
      </c>
      <c r="J32" s="50" t="s">
        <v>40</v>
      </c>
    </row>
    <row r="33" spans="1:21" ht="23.25" customHeight="1" thickTop="1" thickBot="1">
      <c r="A33" s="84" t="s">
        <v>41</v>
      </c>
      <c r="B33" s="85"/>
      <c r="C33" s="62"/>
      <c r="D33" s="86">
        <f>D31+E6</f>
        <v>4053313</v>
      </c>
      <c r="E33" s="87"/>
      <c r="F33" s="88" t="s">
        <v>42</v>
      </c>
      <c r="G33" s="89"/>
      <c r="H33" s="51">
        <f>D33-H31</f>
        <v>3589313</v>
      </c>
      <c r="I33" s="52"/>
      <c r="J33" s="52"/>
    </row>
    <row r="39" spans="1:21">
      <c r="P39" s="1" t="s">
        <v>94</v>
      </c>
      <c r="Q39" s="1">
        <v>3690813</v>
      </c>
    </row>
    <row r="40" spans="1:21">
      <c r="D40" s="71"/>
      <c r="P40" s="1" t="s">
        <v>95</v>
      </c>
      <c r="Q40" s="1">
        <v>0</v>
      </c>
      <c r="R40" s="1" t="s">
        <v>164</v>
      </c>
    </row>
    <row r="41" spans="1:21">
      <c r="Q41" s="1">
        <v>0</v>
      </c>
      <c r="R41" s="1" t="s">
        <v>97</v>
      </c>
    </row>
    <row r="42" spans="1:21">
      <c r="B42" s="1" t="s">
        <v>49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>
      <c r="Q43" s="1">
        <v>20000</v>
      </c>
      <c r="R43" s="1" t="s">
        <v>101</v>
      </c>
      <c r="S43" s="1" t="s">
        <v>149</v>
      </c>
    </row>
    <row r="44" spans="1:21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>
      <c r="Q45" s="1">
        <v>0</v>
      </c>
      <c r="R45" s="1" t="s">
        <v>108</v>
      </c>
    </row>
    <row r="47" spans="1:21">
      <c r="Q47" s="1">
        <f>Q39+Q40+Q41-Q42-Q43-Q44-Q45</f>
        <v>3589313</v>
      </c>
    </row>
    <row r="48" spans="1:21">
      <c r="Q48" s="1">
        <f>H33-Q47</f>
        <v>0</v>
      </c>
      <c r="R48" s="1" t="s">
        <v>103</v>
      </c>
    </row>
    <row r="49" spans="1:17">
      <c r="Q49" s="1" t="s">
        <v>49</v>
      </c>
    </row>
    <row r="50" spans="1:17">
      <c r="B50" s="1" t="s">
        <v>53</v>
      </c>
      <c r="C50" s="1" t="s">
        <v>124</v>
      </c>
      <c r="D50" s="1" t="s">
        <v>131</v>
      </c>
    </row>
    <row r="51" spans="1:17">
      <c r="B51" s="1" t="s">
        <v>86</v>
      </c>
      <c r="C51" s="1" t="s">
        <v>125</v>
      </c>
      <c r="D51" s="1" t="s">
        <v>130</v>
      </c>
      <c r="F51" s="64"/>
    </row>
    <row r="52" spans="1:17">
      <c r="A52" s="1" t="s">
        <v>49</v>
      </c>
      <c r="B52" s="70" t="s">
        <v>91</v>
      </c>
      <c r="C52" s="70" t="s">
        <v>126</v>
      </c>
      <c r="D52" s="1" t="s">
        <v>131</v>
      </c>
    </row>
    <row r="54" spans="1:17">
      <c r="B54" s="1" t="s">
        <v>127</v>
      </c>
      <c r="C54" s="1" t="s">
        <v>128</v>
      </c>
      <c r="D54" s="1" t="s">
        <v>129</v>
      </c>
    </row>
    <row r="58" spans="1:17">
      <c r="G58" s="72"/>
    </row>
    <row r="66" spans="5:6">
      <c r="E66" s="64"/>
      <c r="F66" s="63"/>
    </row>
    <row r="67" spans="5:6">
      <c r="E67" s="64"/>
      <c r="F67" s="63"/>
    </row>
    <row r="68" spans="5:6">
      <c r="E68" s="64"/>
      <c r="F68" s="63"/>
    </row>
    <row r="69" spans="5:6">
      <c r="F69" s="63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90" zoomScaleNormal="85" workbookViewId="0">
      <selection activeCell="N4" sqref="N4"/>
    </sheetView>
  </sheetViews>
  <sheetFormatPr defaultColWidth="8.88671875" defaultRowHeight="13.5"/>
  <cols>
    <col min="1" max="1" width="5.109375" style="1" customWidth="1"/>
    <col min="2" max="2" width="21.88671875" style="1" customWidth="1"/>
    <col min="3" max="4" width="11.77734375" style="1" customWidth="1"/>
    <col min="5" max="5" width="16.88671875" style="1" customWidth="1"/>
    <col min="6" max="6" width="10" style="1" customWidth="1"/>
    <col min="7" max="7" width="13.5546875" style="1" customWidth="1"/>
    <col min="8" max="8" width="14.109375" style="1" hidden="1" customWidth="1"/>
    <col min="9" max="9" width="16.88671875" style="1" hidden="1" customWidth="1"/>
    <col min="10" max="10" width="10.6640625" style="1" hidden="1" customWidth="1"/>
    <col min="11" max="11" width="9.33203125" style="1" hidden="1" customWidth="1"/>
    <col min="12" max="12" width="10.88671875" style="1" hidden="1" customWidth="1"/>
    <col min="13" max="13" width="0" style="1" hidden="1" customWidth="1"/>
    <col min="14" max="14" width="8.88671875" style="1"/>
    <col min="15" max="15" width="10.88671875" style="1" bestFit="1" customWidth="1"/>
    <col min="16" max="16" width="11.5546875" style="1" bestFit="1" customWidth="1"/>
    <col min="17" max="17" width="10.5546875" style="1" bestFit="1" customWidth="1"/>
    <col min="18" max="16384" width="8.88671875" style="1"/>
  </cols>
  <sheetData>
    <row r="1" spans="1:13" ht="27.75" customHeight="1">
      <c r="A1" s="90" t="s">
        <v>0</v>
      </c>
      <c r="B1" s="90"/>
      <c r="C1" s="90"/>
      <c r="D1" s="90"/>
      <c r="E1" s="90"/>
      <c r="F1" s="90"/>
      <c r="G1" s="90"/>
    </row>
    <row r="2" spans="1:13" ht="9" customHeight="1"/>
    <row r="3" spans="1:13" ht="16.5" customHeight="1" thickBot="1">
      <c r="A3" s="110" t="s">
        <v>169</v>
      </c>
      <c r="B3" s="110"/>
    </row>
    <row r="4" spans="1:13" ht="20.25" customHeight="1">
      <c r="A4" s="127" t="s">
        <v>175</v>
      </c>
      <c r="B4" s="127"/>
      <c r="C4" s="127"/>
      <c r="D4" s="127"/>
      <c r="E4" s="127" t="s">
        <v>1</v>
      </c>
      <c r="F4" s="127"/>
      <c r="G4" s="127"/>
    </row>
    <row r="5" spans="1:13" ht="24.75" customHeight="1">
      <c r="A5" s="128" t="s">
        <v>2</v>
      </c>
      <c r="B5" s="129"/>
      <c r="C5" s="59" t="s">
        <v>3</v>
      </c>
      <c r="D5" s="130" t="s">
        <v>4</v>
      </c>
      <c r="E5" s="131" t="s">
        <v>5</v>
      </c>
      <c r="F5" s="129"/>
      <c r="G5" s="47" t="s">
        <v>6</v>
      </c>
    </row>
    <row r="6" spans="1:13" ht="22.5" customHeight="1">
      <c r="A6" s="123" t="s">
        <v>7</v>
      </c>
      <c r="B6" s="105"/>
      <c r="C6" s="20"/>
      <c r="D6" s="126">
        <v>1805782</v>
      </c>
      <c r="E6" s="36" t="s">
        <v>46</v>
      </c>
      <c r="F6" s="6"/>
      <c r="G6" s="82">
        <v>300000</v>
      </c>
      <c r="H6" s="8" t="s">
        <v>8</v>
      </c>
      <c r="L6" s="53"/>
      <c r="M6" s="53"/>
    </row>
    <row r="7" spans="1:13" ht="24.75" customHeight="1">
      <c r="A7" s="96" t="s">
        <v>170</v>
      </c>
      <c r="B7" s="9" t="s">
        <v>10</v>
      </c>
      <c r="C7" s="9">
        <v>70000</v>
      </c>
      <c r="D7" s="111">
        <v>350000</v>
      </c>
      <c r="E7" s="116" t="s">
        <v>53</v>
      </c>
      <c r="F7" s="6">
        <v>300000</v>
      </c>
      <c r="G7" s="7"/>
      <c r="H7" s="11">
        <v>560000</v>
      </c>
      <c r="K7" s="10">
        <v>960000</v>
      </c>
      <c r="L7" s="53">
        <f>C7+K7</f>
        <v>1030000</v>
      </c>
      <c r="M7" s="53"/>
    </row>
    <row r="8" spans="1:13" ht="24.75" customHeight="1">
      <c r="A8" s="97"/>
      <c r="B8" s="9" t="s">
        <v>11</v>
      </c>
      <c r="C8" s="9">
        <v>70000</v>
      </c>
      <c r="D8" s="111">
        <v>350000</v>
      </c>
      <c r="E8" s="36" t="s">
        <v>45</v>
      </c>
      <c r="F8" s="6"/>
      <c r="G8" s="83">
        <v>40000</v>
      </c>
      <c r="H8" s="11">
        <v>500000</v>
      </c>
      <c r="K8" s="10">
        <v>560000</v>
      </c>
      <c r="L8" s="53">
        <f t="shared" ref="L8:L25" si="0">C8+K8</f>
        <v>630000</v>
      </c>
      <c r="M8" s="53"/>
    </row>
    <row r="9" spans="1:13" ht="24.75" customHeight="1">
      <c r="A9" s="97"/>
      <c r="B9" s="9" t="s">
        <v>106</v>
      </c>
      <c r="C9" s="9">
        <v>70000</v>
      </c>
      <c r="D9" s="111">
        <v>350000</v>
      </c>
      <c r="E9" s="116" t="s">
        <v>172</v>
      </c>
      <c r="F9" s="6">
        <v>40000</v>
      </c>
      <c r="G9" s="12"/>
      <c r="H9" s="11"/>
      <c r="K9" s="10"/>
      <c r="L9" s="53"/>
      <c r="M9" s="53"/>
    </row>
    <row r="10" spans="1:13" ht="24.75" customHeight="1">
      <c r="A10" s="97"/>
      <c r="B10" s="9" t="s">
        <v>13</v>
      </c>
      <c r="C10" s="9">
        <v>100000</v>
      </c>
      <c r="D10" s="111">
        <v>400000</v>
      </c>
      <c r="E10" s="117" t="s">
        <v>43</v>
      </c>
      <c r="F10" s="6"/>
      <c r="G10" s="83">
        <v>220000</v>
      </c>
      <c r="H10" s="11">
        <v>490000</v>
      </c>
      <c r="K10" s="10">
        <v>560000</v>
      </c>
      <c r="L10" s="53">
        <f t="shared" si="0"/>
        <v>660000</v>
      </c>
      <c r="M10" s="53"/>
    </row>
    <row r="11" spans="1:13" ht="24.75" customHeight="1">
      <c r="A11" s="97"/>
      <c r="B11" s="14" t="s">
        <v>14</v>
      </c>
      <c r="C11" s="14">
        <v>50000</v>
      </c>
      <c r="D11" s="111">
        <v>250000</v>
      </c>
      <c r="E11" s="116" t="s">
        <v>166</v>
      </c>
      <c r="F11" s="6">
        <v>120000</v>
      </c>
      <c r="G11" s="82"/>
      <c r="H11" s="11">
        <v>350000</v>
      </c>
      <c r="K11" s="10">
        <v>400000</v>
      </c>
      <c r="L11" s="53">
        <f t="shared" si="0"/>
        <v>450000</v>
      </c>
      <c r="M11" s="53"/>
    </row>
    <row r="12" spans="1:13" ht="24.75" customHeight="1">
      <c r="A12" s="97"/>
      <c r="B12" s="14" t="s">
        <v>15</v>
      </c>
      <c r="C12" s="14">
        <v>60000</v>
      </c>
      <c r="D12" s="111">
        <v>120000</v>
      </c>
      <c r="E12" s="118" t="s">
        <v>167</v>
      </c>
      <c r="F12" s="6">
        <v>100000</v>
      </c>
      <c r="G12" s="7"/>
      <c r="H12" s="11">
        <v>350000</v>
      </c>
      <c r="K12" s="10">
        <v>400000</v>
      </c>
      <c r="L12" s="53">
        <f t="shared" si="0"/>
        <v>460000</v>
      </c>
      <c r="M12" s="53"/>
    </row>
    <row r="13" spans="1:13" ht="24.75" customHeight="1" thickBot="1">
      <c r="A13" s="98"/>
      <c r="B13" s="74" t="s">
        <v>16</v>
      </c>
      <c r="C13" s="75">
        <f>SUM(C7:C12)</f>
        <v>420000</v>
      </c>
      <c r="D13" s="125">
        <f>SUM(D7:D12)</f>
        <v>1820000</v>
      </c>
      <c r="E13" s="116"/>
      <c r="F13" s="5"/>
      <c r="G13" s="7"/>
      <c r="H13" s="18">
        <f>SUM(H7:H11)</f>
        <v>1900000</v>
      </c>
      <c r="L13" s="53">
        <f t="shared" si="0"/>
        <v>420000</v>
      </c>
      <c r="M13" s="53"/>
    </row>
    <row r="14" spans="1:13" ht="24" customHeight="1">
      <c r="A14" s="97" t="s">
        <v>18</v>
      </c>
      <c r="B14" s="76" t="s">
        <v>19</v>
      </c>
      <c r="C14" s="20">
        <v>50000</v>
      </c>
      <c r="D14" s="112">
        <v>236300</v>
      </c>
      <c r="E14" s="119"/>
      <c r="F14" s="6"/>
      <c r="G14" s="22"/>
      <c r="H14" s="23">
        <v>259000</v>
      </c>
      <c r="K14" s="21">
        <v>500000</v>
      </c>
      <c r="L14" s="53">
        <f t="shared" si="0"/>
        <v>550000</v>
      </c>
      <c r="M14" s="53"/>
    </row>
    <row r="15" spans="1:13" ht="24" customHeight="1">
      <c r="A15" s="108"/>
      <c r="B15" s="25" t="s">
        <v>174</v>
      </c>
      <c r="C15" s="9">
        <v>103000</v>
      </c>
      <c r="D15" s="111">
        <v>416000</v>
      </c>
      <c r="E15" s="120"/>
      <c r="F15" s="6"/>
      <c r="G15" s="12"/>
      <c r="H15" s="11">
        <v>454000</v>
      </c>
      <c r="K15" s="21">
        <v>700000</v>
      </c>
      <c r="L15" s="53">
        <f t="shared" si="0"/>
        <v>803000</v>
      </c>
      <c r="M15" s="53"/>
    </row>
    <row r="16" spans="1:13" ht="24" customHeight="1">
      <c r="A16" s="108"/>
      <c r="B16" s="25" t="s">
        <v>22</v>
      </c>
      <c r="C16" s="9">
        <v>74000</v>
      </c>
      <c r="D16" s="10">
        <v>389000</v>
      </c>
      <c r="E16" s="121"/>
      <c r="F16" s="6"/>
      <c r="G16" s="22"/>
      <c r="H16" s="11">
        <v>393000</v>
      </c>
      <c r="J16" s="27"/>
      <c r="K16" s="21">
        <v>786000</v>
      </c>
      <c r="L16" s="53">
        <f t="shared" si="0"/>
        <v>860000</v>
      </c>
      <c r="M16" s="53"/>
    </row>
    <row r="17" spans="1:13" ht="24" customHeight="1">
      <c r="A17" s="108"/>
      <c r="B17" s="25" t="s">
        <v>23</v>
      </c>
      <c r="C17" s="9"/>
      <c r="D17" s="21">
        <v>328000</v>
      </c>
      <c r="E17" s="118"/>
      <c r="F17" s="6"/>
      <c r="G17" s="7"/>
      <c r="H17" s="11">
        <v>434000</v>
      </c>
      <c r="J17" s="28" t="s">
        <v>24</v>
      </c>
      <c r="K17" s="21">
        <v>769000</v>
      </c>
      <c r="L17" s="53">
        <f t="shared" si="0"/>
        <v>769000</v>
      </c>
      <c r="M17" s="53"/>
    </row>
    <row r="18" spans="1:13" ht="24" customHeight="1">
      <c r="A18" s="108"/>
      <c r="B18" s="77" t="s">
        <v>173</v>
      </c>
      <c r="C18" s="73">
        <v>53000</v>
      </c>
      <c r="D18" s="112">
        <v>287000</v>
      </c>
      <c r="E18" s="116"/>
      <c r="F18" s="6"/>
      <c r="G18" s="22"/>
      <c r="H18" s="11">
        <v>338000</v>
      </c>
      <c r="J18" s="27"/>
      <c r="K18" s="21">
        <v>554000</v>
      </c>
      <c r="L18" s="53">
        <f t="shared" si="0"/>
        <v>607000</v>
      </c>
      <c r="M18" s="53"/>
    </row>
    <row r="19" spans="1:13" ht="24" customHeight="1">
      <c r="A19" s="108"/>
      <c r="B19" s="77" t="s">
        <v>26</v>
      </c>
      <c r="C19" s="9">
        <v>60000</v>
      </c>
      <c r="D19" s="112">
        <v>287000</v>
      </c>
      <c r="E19" s="116"/>
      <c r="F19" s="5"/>
      <c r="G19" s="22"/>
      <c r="H19" s="11">
        <v>206500</v>
      </c>
      <c r="J19" s="30"/>
      <c r="K19" s="21">
        <v>681000</v>
      </c>
      <c r="L19" s="53">
        <f t="shared" si="0"/>
        <v>741000</v>
      </c>
      <c r="M19" s="53"/>
    </row>
    <row r="20" spans="1:13" ht="24" customHeight="1">
      <c r="A20" s="108"/>
      <c r="B20" s="77" t="s">
        <v>28</v>
      </c>
      <c r="C20" s="9">
        <v>71000</v>
      </c>
      <c r="D20" s="112">
        <v>326000</v>
      </c>
      <c r="E20" s="116"/>
      <c r="F20" s="5"/>
      <c r="G20" s="22"/>
      <c r="H20" s="11">
        <v>332000</v>
      </c>
      <c r="K20" s="21">
        <v>570000</v>
      </c>
      <c r="L20" s="53">
        <f t="shared" si="0"/>
        <v>641000</v>
      </c>
      <c r="M20" s="53"/>
    </row>
    <row r="21" spans="1:13" ht="24" customHeight="1">
      <c r="A21" s="108"/>
      <c r="B21" s="77" t="s">
        <v>30</v>
      </c>
      <c r="C21" s="9">
        <v>81000</v>
      </c>
      <c r="D21" s="112">
        <v>371000</v>
      </c>
      <c r="E21" s="116"/>
      <c r="F21" s="6"/>
      <c r="G21" s="66"/>
      <c r="H21" s="11">
        <v>342000</v>
      </c>
      <c r="K21" s="21">
        <v>620000</v>
      </c>
      <c r="L21" s="53">
        <f t="shared" si="0"/>
        <v>701000</v>
      </c>
      <c r="M21" s="53"/>
    </row>
    <row r="22" spans="1:13" ht="24" customHeight="1">
      <c r="A22" s="108"/>
      <c r="B22" s="77" t="s">
        <v>171</v>
      </c>
      <c r="C22" s="9">
        <v>94000</v>
      </c>
      <c r="D22" s="112">
        <v>390000</v>
      </c>
      <c r="E22" s="116"/>
      <c r="F22" s="6"/>
      <c r="G22" s="7"/>
      <c r="H22" s="11">
        <v>304000</v>
      </c>
      <c r="K22" s="21">
        <v>458000</v>
      </c>
      <c r="L22" s="53">
        <f t="shared" si="0"/>
        <v>552000</v>
      </c>
      <c r="M22" s="53"/>
    </row>
    <row r="23" spans="1:13" ht="24" customHeight="1">
      <c r="A23" s="108"/>
      <c r="B23" s="25" t="s">
        <v>33</v>
      </c>
      <c r="C23" s="9">
        <v>112000</v>
      </c>
      <c r="D23" s="111">
        <v>276000</v>
      </c>
      <c r="E23" s="122"/>
      <c r="F23" s="6"/>
      <c r="G23" s="7"/>
      <c r="H23" s="11">
        <v>477000</v>
      </c>
      <c r="K23" s="21">
        <v>137000</v>
      </c>
      <c r="L23" s="53">
        <f t="shared" si="0"/>
        <v>249000</v>
      </c>
      <c r="M23" s="53"/>
    </row>
    <row r="24" spans="1:13" ht="24" customHeight="1">
      <c r="A24" s="108"/>
      <c r="B24" s="25" t="s">
        <v>47</v>
      </c>
      <c r="C24" s="81"/>
      <c r="D24" s="111"/>
      <c r="E24" s="32"/>
      <c r="F24" s="33"/>
      <c r="G24" s="12"/>
      <c r="H24" s="34">
        <v>106300</v>
      </c>
      <c r="K24" s="21">
        <v>140000</v>
      </c>
      <c r="L24" s="53">
        <f t="shared" si="0"/>
        <v>140000</v>
      </c>
      <c r="M24" s="53"/>
    </row>
    <row r="25" spans="1:13" ht="24" customHeight="1">
      <c r="A25" s="108"/>
      <c r="B25" s="55" t="s">
        <v>168</v>
      </c>
      <c r="C25" s="14">
        <v>24000</v>
      </c>
      <c r="D25" s="10"/>
      <c r="E25" s="122"/>
      <c r="F25" s="6"/>
      <c r="G25" s="7"/>
      <c r="H25" s="35">
        <v>116600</v>
      </c>
      <c r="K25" s="21">
        <v>241460</v>
      </c>
      <c r="L25" s="53">
        <f t="shared" si="0"/>
        <v>265460</v>
      </c>
      <c r="M25" s="53"/>
    </row>
    <row r="26" spans="1:13" ht="24" customHeight="1">
      <c r="A26" s="108"/>
      <c r="B26" s="29"/>
      <c r="C26" s="9"/>
      <c r="D26" s="21"/>
      <c r="E26" s="122"/>
      <c r="F26" s="6"/>
      <c r="G26" s="7"/>
      <c r="H26" s="54"/>
      <c r="K26" s="30"/>
      <c r="L26" s="53"/>
      <c r="M26" s="53"/>
    </row>
    <row r="27" spans="1:13" ht="24" customHeight="1">
      <c r="A27" s="108"/>
      <c r="B27" s="78"/>
      <c r="C27" s="14"/>
      <c r="D27" s="112"/>
      <c r="E27" s="122"/>
      <c r="F27" s="6"/>
      <c r="G27" s="7"/>
      <c r="H27" s="54"/>
      <c r="K27" s="30"/>
      <c r="L27" s="53"/>
      <c r="M27" s="53"/>
    </row>
    <row r="28" spans="1:13" ht="18" customHeight="1">
      <c r="A28" s="108"/>
      <c r="B28" s="79" t="s">
        <v>116</v>
      </c>
      <c r="C28" s="60"/>
      <c r="D28" s="111"/>
      <c r="E28" s="122"/>
      <c r="F28" s="6"/>
      <c r="G28" s="7"/>
      <c r="H28" s="54"/>
      <c r="K28" s="30"/>
      <c r="L28" s="53"/>
      <c r="M28" s="53"/>
    </row>
    <row r="29" spans="1:13" ht="22.5" customHeight="1" thickBot="1">
      <c r="A29" s="109"/>
      <c r="B29" s="80" t="s">
        <v>34</v>
      </c>
      <c r="C29" s="37">
        <f>SUM(C14:C28)</f>
        <v>722000</v>
      </c>
      <c r="D29" s="113">
        <f>SUM(D14:D28)</f>
        <v>3306300</v>
      </c>
      <c r="E29" s="39"/>
      <c r="F29" s="40"/>
      <c r="G29" s="7"/>
      <c r="H29" s="1">
        <f>SUM(H14:H25)</f>
        <v>3762400</v>
      </c>
      <c r="L29" s="53"/>
      <c r="M29" s="53"/>
    </row>
    <row r="30" spans="1:13" ht="24.75" customHeight="1" thickTop="1" thickBot="1">
      <c r="A30" s="102" t="s">
        <v>35</v>
      </c>
      <c r="B30" s="103"/>
      <c r="C30" s="41">
        <f>SUM(C29,C13)</f>
        <v>1142000</v>
      </c>
      <c r="D30" s="114"/>
      <c r="E30" s="123" t="s">
        <v>36</v>
      </c>
      <c r="F30" s="105"/>
      <c r="G30" s="42">
        <f>SUM(G6:G29)</f>
        <v>560000</v>
      </c>
      <c r="H30" s="43">
        <v>7089400</v>
      </c>
      <c r="I30" s="44" t="s">
        <v>37</v>
      </c>
    </row>
    <row r="31" spans="1:13" ht="23.25" customHeight="1" thickTop="1" thickBot="1">
      <c r="A31" s="84" t="s">
        <v>41</v>
      </c>
      <c r="B31" s="85"/>
      <c r="C31" s="86">
        <f>SUM(D6,C30)</f>
        <v>2947782</v>
      </c>
      <c r="D31" s="115"/>
      <c r="E31" s="124" t="s">
        <v>42</v>
      </c>
      <c r="F31" s="89"/>
      <c r="G31" s="51">
        <f>SUM(C31-G30)</f>
        <v>2387782</v>
      </c>
      <c r="H31" s="52"/>
      <c r="I31" s="52"/>
    </row>
    <row r="38" spans="2:16">
      <c r="C38" s="71"/>
    </row>
    <row r="40" spans="2:16">
      <c r="B40" s="1" t="s">
        <v>49</v>
      </c>
      <c r="P40" s="71"/>
    </row>
    <row r="41" spans="2:16">
      <c r="P41" s="71"/>
    </row>
    <row r="46" spans="2:16">
      <c r="P46" s="71"/>
    </row>
    <row r="49" spans="1:6">
      <c r="E49" s="64"/>
    </row>
    <row r="50" spans="1:6">
      <c r="A50" s="1" t="s">
        <v>49</v>
      </c>
      <c r="B50" s="70"/>
    </row>
    <row r="56" spans="1:6">
      <c r="F56" s="72"/>
    </row>
    <row r="63" spans="1:6">
      <c r="D63" s="64"/>
      <c r="E63" s="63"/>
    </row>
    <row r="64" spans="1:6">
      <c r="D64" s="64"/>
      <c r="E64" s="63"/>
    </row>
    <row r="65" spans="4:5">
      <c r="D65" s="64"/>
      <c r="E65" s="63"/>
    </row>
    <row r="66" spans="4:5">
      <c r="E66" s="63"/>
    </row>
  </sheetData>
  <mergeCells count="14">
    <mergeCell ref="A6:B6"/>
    <mergeCell ref="A1:G1"/>
    <mergeCell ref="A4:D4"/>
    <mergeCell ref="E4:G4"/>
    <mergeCell ref="A5:B5"/>
    <mergeCell ref="E5:F5"/>
    <mergeCell ref="A3:B3"/>
    <mergeCell ref="A7:A13"/>
    <mergeCell ref="A14:A29"/>
    <mergeCell ref="A30:B30"/>
    <mergeCell ref="E30:F30"/>
    <mergeCell ref="A31:B31"/>
    <mergeCell ref="C31:D31"/>
    <mergeCell ref="E31:F31"/>
  </mergeCells>
  <phoneticPr fontId="4" type="noConversion"/>
  <printOptions horizontalCentered="1"/>
  <pageMargins left="0.22" right="0.19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topLeftCell="A7" zoomScale="90" zoomScaleNormal="85" workbookViewId="0">
      <selection activeCell="G21" sqref="G21"/>
    </sheetView>
  </sheetViews>
  <sheetFormatPr defaultColWidth="8.88671875" defaultRowHeight="13.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14" ht="9" customHeight="1"/>
    <row r="3" spans="1:14" ht="16.5" customHeight="1" thickBot="1">
      <c r="A3" s="2" t="s">
        <v>80</v>
      </c>
    </row>
    <row r="4" spans="1:14" ht="20.25" customHeight="1" thickBot="1">
      <c r="A4" s="91"/>
      <c r="B4" s="91"/>
      <c r="C4" s="91"/>
      <c r="D4" s="91"/>
      <c r="E4" s="91"/>
      <c r="F4" s="91" t="s">
        <v>1</v>
      </c>
      <c r="G4" s="91"/>
      <c r="H4" s="91"/>
    </row>
    <row r="5" spans="1:14" ht="24.75" customHeight="1" thickBot="1">
      <c r="A5" s="92" t="s">
        <v>2</v>
      </c>
      <c r="B5" s="92"/>
      <c r="C5" s="69" t="s">
        <v>48</v>
      </c>
      <c r="D5" s="69" t="s">
        <v>3</v>
      </c>
      <c r="E5" s="69" t="s">
        <v>4</v>
      </c>
      <c r="F5" s="93" t="s">
        <v>5</v>
      </c>
      <c r="G5" s="92"/>
      <c r="H5" s="69" t="s">
        <v>6</v>
      </c>
    </row>
    <row r="6" spans="1:14" ht="22.5" customHeight="1">
      <c r="A6" s="94" t="s">
        <v>7</v>
      </c>
      <c r="B6" s="95"/>
      <c r="C6" s="68"/>
      <c r="D6" s="3"/>
      <c r="E6" s="4">
        <f>'2022-1월'!H32</f>
        <v>2786271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>
      <c r="A7" s="96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>
      <c r="A8" s="97"/>
      <c r="B8" s="9" t="s">
        <v>11</v>
      </c>
      <c r="C8" s="10">
        <v>1120000</v>
      </c>
      <c r="D8" s="9">
        <v>140000</v>
      </c>
      <c r="E8" s="10">
        <f t="shared" ref="E8:E11" si="0">C8+D8</f>
        <v>1260000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>
      <c r="A9" s="97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>
      <c r="A10" s="97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>
      <c r="A11" s="97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>
      <c r="A12" s="97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>
      <c r="A13" s="98"/>
      <c r="B13" s="15" t="s">
        <v>16</v>
      </c>
      <c r="C13" s="15">
        <f>SUM(C7:C12)</f>
        <v>1600000</v>
      </c>
      <c r="D13" s="16">
        <f>SUM(D7:D12)</f>
        <v>140000</v>
      </c>
      <c r="E13" s="17">
        <f>SUM(E7:E12)</f>
        <v>1740000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>
      <c r="A14" s="99" t="s">
        <v>18</v>
      </c>
      <c r="B14" s="19" t="s">
        <v>19</v>
      </c>
      <c r="C14" s="20">
        <v>245000</v>
      </c>
      <c r="D14" s="20">
        <v>0</v>
      </c>
      <c r="E14" s="20">
        <f>C14+D14</f>
        <v>245000</v>
      </c>
      <c r="F14" s="58" t="s">
        <v>60</v>
      </c>
      <c r="G14" s="6">
        <v>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>
      <c r="A15" s="100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>
      <c r="A16" s="100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>
      <c r="A17" s="100"/>
      <c r="B17" s="25" t="s">
        <v>22</v>
      </c>
      <c r="C17" s="9">
        <v>465000</v>
      </c>
      <c r="D17" s="9">
        <v>0</v>
      </c>
      <c r="E17" s="20">
        <f t="shared" si="2"/>
        <v>465000</v>
      </c>
      <c r="F17" s="65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4" ht="24" customHeight="1">
      <c r="A18" s="100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585800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>
      <c r="A19" s="100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>
      <c r="A20" s="100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>
      <c r="A21" s="100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80000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>
      <c r="A22" s="100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0</v>
      </c>
      <c r="H22" s="66" t="s">
        <v>49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>
      <c r="A23" s="100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>
      <c r="A24" s="100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505800</v>
      </c>
      <c r="H24" s="7" t="s">
        <v>79</v>
      </c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>
      <c r="A25" s="100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>
      <c r="A26" s="100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>
      <c r="A27" s="100"/>
      <c r="B27" s="55" t="s">
        <v>50</v>
      </c>
      <c r="C27" s="55">
        <v>0</v>
      </c>
      <c r="D27" s="14" t="s">
        <v>49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>
      <c r="A28" s="100"/>
      <c r="B28" s="61"/>
      <c r="C28" s="61"/>
      <c r="D28" s="60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>
      <c r="A29" s="101"/>
      <c r="B29" s="36" t="s">
        <v>34</v>
      </c>
      <c r="C29" s="57">
        <f>SUM(C14:C28)</f>
        <v>4527000</v>
      </c>
      <c r="D29" s="37">
        <f>SUM(D14:D28)</f>
        <v>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>
      <c r="A30" s="102" t="s">
        <v>35</v>
      </c>
      <c r="B30" s="103"/>
      <c r="C30" s="67"/>
      <c r="D30" s="41">
        <f>D13+D29</f>
        <v>140000</v>
      </c>
      <c r="E30" s="42">
        <f>E29+E13</f>
        <v>6267000</v>
      </c>
      <c r="F30" s="104" t="s">
        <v>36</v>
      </c>
      <c r="G30" s="105"/>
      <c r="H30" s="42">
        <f>SUM(H6:H29)</f>
        <v>585800</v>
      </c>
      <c r="I30" s="43">
        <v>7089400</v>
      </c>
      <c r="J30" s="44" t="s">
        <v>37</v>
      </c>
    </row>
    <row r="31" spans="1:14" ht="23.25" customHeight="1" thickBot="1">
      <c r="A31" s="45" t="s">
        <v>38</v>
      </c>
      <c r="B31" s="46" t="s">
        <v>39</v>
      </c>
      <c r="C31" s="46"/>
      <c r="D31" s="59" t="s">
        <v>54</v>
      </c>
      <c r="E31" s="47">
        <f>E30</f>
        <v>6267000</v>
      </c>
      <c r="F31" s="106" t="s">
        <v>55</v>
      </c>
      <c r="G31" s="107"/>
      <c r="H31" s="48">
        <v>5991300</v>
      </c>
      <c r="I31" s="49">
        <v>6555365</v>
      </c>
      <c r="J31" s="50" t="s">
        <v>40</v>
      </c>
    </row>
    <row r="32" spans="1:14" ht="23.25" customHeight="1" thickTop="1" thickBot="1">
      <c r="A32" s="84" t="s">
        <v>41</v>
      </c>
      <c r="B32" s="85"/>
      <c r="C32" s="62"/>
      <c r="D32" s="86">
        <f>D30+E6</f>
        <v>2926271</v>
      </c>
      <c r="E32" s="87"/>
      <c r="F32" s="88" t="s">
        <v>42</v>
      </c>
      <c r="G32" s="89"/>
      <c r="H32" s="51">
        <f>D32-H30</f>
        <v>2340471</v>
      </c>
      <c r="I32" s="52"/>
      <c r="J32" s="52"/>
    </row>
    <row r="50" spans="1:9">
      <c r="E50" s="1" t="s">
        <v>65</v>
      </c>
      <c r="F50" s="64"/>
      <c r="G50" s="1" t="s">
        <v>49</v>
      </c>
      <c r="H50" s="1">
        <f>I18</f>
        <v>434000</v>
      </c>
    </row>
    <row r="51" spans="1:9">
      <c r="A51" s="1" t="s">
        <v>49</v>
      </c>
      <c r="B51" s="70"/>
      <c r="C51" s="70"/>
      <c r="D51" s="70"/>
    </row>
    <row r="52" spans="1:9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>
      <c r="E53" s="1" t="s">
        <v>71</v>
      </c>
      <c r="F53" s="1" t="s">
        <v>68</v>
      </c>
      <c r="H53" s="1">
        <v>0</v>
      </c>
      <c r="I53" s="1" t="s">
        <v>72</v>
      </c>
    </row>
    <row r="54" spans="1:9">
      <c r="E54" s="1" t="s">
        <v>73</v>
      </c>
      <c r="F54" s="1" t="s">
        <v>74</v>
      </c>
      <c r="G54" s="1" t="s">
        <v>10</v>
      </c>
      <c r="H54" s="1">
        <v>-80000</v>
      </c>
    </row>
    <row r="55" spans="1:9">
      <c r="G55" s="1" t="s">
        <v>76</v>
      </c>
      <c r="H55" s="1">
        <v>-40000</v>
      </c>
    </row>
    <row r="56" spans="1:9">
      <c r="E56" s="1" t="s">
        <v>77</v>
      </c>
      <c r="H56" s="1">
        <v>2260471</v>
      </c>
    </row>
    <row r="57" spans="1:9">
      <c r="G57" s="1" t="s">
        <v>49</v>
      </c>
      <c r="H57" s="1">
        <f>H32-H56</f>
        <v>80000</v>
      </c>
    </row>
    <row r="64" spans="1:9">
      <c r="E64" s="64"/>
      <c r="F64" s="63"/>
    </row>
    <row r="65" spans="5:6">
      <c r="E65" s="64"/>
      <c r="F65" s="63"/>
    </row>
    <row r="66" spans="5:6">
      <c r="E66" s="64"/>
      <c r="F66" s="63"/>
    </row>
    <row r="67" spans="5:6">
      <c r="F67" s="63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topLeftCell="A10" zoomScale="90" zoomScaleNormal="85" workbookViewId="0">
      <selection activeCell="D23" sqref="D23"/>
    </sheetView>
  </sheetViews>
  <sheetFormatPr defaultColWidth="8.88671875" defaultRowHeight="13.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14" ht="9" customHeight="1"/>
    <row r="3" spans="1:14" ht="16.5" customHeight="1" thickBot="1">
      <c r="A3" s="2" t="s">
        <v>83</v>
      </c>
    </row>
    <row r="4" spans="1:14" ht="20.25" customHeight="1" thickBot="1">
      <c r="A4" s="91"/>
      <c r="B4" s="91"/>
      <c r="C4" s="91"/>
      <c r="D4" s="91"/>
      <c r="E4" s="91"/>
      <c r="F4" s="91" t="s">
        <v>1</v>
      </c>
      <c r="G4" s="91"/>
      <c r="H4" s="91"/>
    </row>
    <row r="5" spans="1:14" ht="24.75" customHeight="1" thickBot="1">
      <c r="A5" s="92" t="s">
        <v>2</v>
      </c>
      <c r="B5" s="92"/>
      <c r="C5" s="69" t="s">
        <v>48</v>
      </c>
      <c r="D5" s="69" t="s">
        <v>3</v>
      </c>
      <c r="E5" s="69" t="s">
        <v>4</v>
      </c>
      <c r="F5" s="93" t="s">
        <v>5</v>
      </c>
      <c r="G5" s="92"/>
      <c r="H5" s="69" t="s">
        <v>6</v>
      </c>
    </row>
    <row r="6" spans="1:14" ht="22.5" customHeight="1">
      <c r="A6" s="94" t="s">
        <v>7</v>
      </c>
      <c r="B6" s="95"/>
      <c r="C6" s="68"/>
      <c r="D6" s="3"/>
      <c r="E6" s="4">
        <f>'2022-2월 (2)'!H32</f>
        <v>2340471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>
      <c r="A7" s="96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>
      <c r="A8" s="97"/>
      <c r="B8" s="9" t="s">
        <v>11</v>
      </c>
      <c r="C8" s="10">
        <v>1260000</v>
      </c>
      <c r="D8" s="9">
        <v>140000</v>
      </c>
      <c r="E8" s="10">
        <v>140000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>
      <c r="A9" s="97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>
      <c r="A10" s="97"/>
      <c r="B10" s="9" t="s">
        <v>13</v>
      </c>
      <c r="C10" s="10">
        <v>480000</v>
      </c>
      <c r="D10" s="9"/>
      <c r="E10" s="10">
        <v>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560000</v>
      </c>
      <c r="N10" s="53"/>
    </row>
    <row r="11" spans="1:14" ht="24.75" customHeight="1">
      <c r="A11" s="97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>
      <c r="A12" s="97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>
      <c r="A13" s="98"/>
      <c r="B13" s="15" t="s">
        <v>16</v>
      </c>
      <c r="C13" s="15">
        <f>SUM(C7:C12)</f>
        <v>1740000</v>
      </c>
      <c r="D13" s="16">
        <f>SUM(D7:D12)</f>
        <v>140000</v>
      </c>
      <c r="E13" s="17">
        <f>SUM(E7:E12)</f>
        <v>140000</v>
      </c>
      <c r="F13" s="57" t="s">
        <v>17</v>
      </c>
      <c r="G13" s="6"/>
      <c r="H13" s="7">
        <f>SUM(G14:G17)</f>
        <v>270000</v>
      </c>
      <c r="I13" s="18">
        <f>SUM(I7:I11)</f>
        <v>2150000</v>
      </c>
      <c r="M13" s="53">
        <f t="shared" si="0"/>
        <v>140000</v>
      </c>
      <c r="N13" s="53"/>
    </row>
    <row r="14" spans="1:14" ht="24" customHeight="1">
      <c r="A14" s="99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250000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>
      <c r="A15" s="100"/>
      <c r="B15" s="24" t="s">
        <v>20</v>
      </c>
      <c r="C15" s="9">
        <v>698000</v>
      </c>
      <c r="D15" s="9"/>
      <c r="E15" s="20"/>
      <c r="F15" s="26" t="s">
        <v>81</v>
      </c>
      <c r="G15" s="6">
        <v>20000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>
      <c r="A16" s="100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>
      <c r="A17" s="100"/>
      <c r="B17" s="25" t="s">
        <v>22</v>
      </c>
      <c r="C17" s="9">
        <v>554000</v>
      </c>
      <c r="D17" s="9">
        <v>0</v>
      </c>
      <c r="E17" s="20"/>
      <c r="F17" s="65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>
      <c r="A18" s="100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80000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>
      <c r="A19" s="100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>
      <c r="A20" s="100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>
      <c r="A21" s="100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20000</v>
      </c>
    </row>
    <row r="22" spans="1:16" ht="24" customHeight="1">
      <c r="A22" s="100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6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>
      <c r="A23" s="100"/>
      <c r="B23" s="29" t="s">
        <v>31</v>
      </c>
      <c r="C23" s="9">
        <v>238000</v>
      </c>
      <c r="D23" s="9">
        <v>170000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628000</v>
      </c>
      <c r="N23" s="53"/>
      <c r="P23" s="1">
        <f>SUM(P21:P22)</f>
        <v>80000</v>
      </c>
    </row>
    <row r="24" spans="1:16" ht="24" customHeight="1">
      <c r="A24" s="100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>
      <c r="A25" s="100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>
      <c r="A26" s="100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>
      <c r="A27" s="100"/>
      <c r="B27" s="55" t="s">
        <v>50</v>
      </c>
      <c r="C27" s="55">
        <v>0</v>
      </c>
      <c r="D27" s="14">
        <v>119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241579</v>
      </c>
      <c r="N27" s="53"/>
    </row>
    <row r="28" spans="1:16" ht="18" customHeight="1">
      <c r="A28" s="100"/>
      <c r="B28" s="61"/>
      <c r="C28" s="61"/>
      <c r="D28" s="60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>
      <c r="A29" s="101"/>
      <c r="B29" s="36" t="s">
        <v>34</v>
      </c>
      <c r="C29" s="57">
        <f>SUM(C14:C28)</f>
        <v>4616000</v>
      </c>
      <c r="D29" s="37">
        <f>SUM(D14:D28)</f>
        <v>170119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>
      <c r="A30" s="102" t="s">
        <v>35</v>
      </c>
      <c r="B30" s="103"/>
      <c r="C30" s="67"/>
      <c r="D30" s="41">
        <f>D13+D29</f>
        <v>310119</v>
      </c>
      <c r="E30" s="42">
        <f>E29+E13</f>
        <v>310000</v>
      </c>
      <c r="F30" s="104" t="s">
        <v>36</v>
      </c>
      <c r="G30" s="105"/>
      <c r="H30" s="42">
        <f>SUM(H6:H29)</f>
        <v>350000</v>
      </c>
      <c r="I30" s="43">
        <v>7089400</v>
      </c>
      <c r="J30" s="44" t="s">
        <v>37</v>
      </c>
    </row>
    <row r="31" spans="1:16" ht="23.25" customHeight="1" thickBot="1">
      <c r="A31" s="45" t="s">
        <v>38</v>
      </c>
      <c r="B31" s="46" t="s">
        <v>39</v>
      </c>
      <c r="C31" s="46"/>
      <c r="D31" s="59" t="s">
        <v>54</v>
      </c>
      <c r="E31" s="47">
        <f>E30</f>
        <v>310000</v>
      </c>
      <c r="F31" s="106" t="s">
        <v>84</v>
      </c>
      <c r="G31" s="107"/>
      <c r="H31" s="48">
        <v>350000</v>
      </c>
      <c r="I31" s="49">
        <v>6555365</v>
      </c>
      <c r="J31" s="50" t="s">
        <v>40</v>
      </c>
    </row>
    <row r="32" spans="1:16" ht="23.25" customHeight="1" thickTop="1" thickBot="1">
      <c r="A32" s="84" t="s">
        <v>41</v>
      </c>
      <c r="B32" s="85"/>
      <c r="C32" s="62"/>
      <c r="D32" s="86">
        <f>D30+E6</f>
        <v>2650590</v>
      </c>
      <c r="E32" s="87"/>
      <c r="F32" s="88" t="s">
        <v>42</v>
      </c>
      <c r="G32" s="89"/>
      <c r="H32" s="51">
        <f>D32-H30</f>
        <v>2300590</v>
      </c>
      <c r="I32" s="52"/>
      <c r="J32" s="52"/>
    </row>
    <row r="50" spans="1:9">
      <c r="E50" s="1" t="s">
        <v>65</v>
      </c>
      <c r="F50" s="64"/>
      <c r="G50" s="1" t="s">
        <v>49</v>
      </c>
      <c r="H50" s="1" t="s">
        <v>49</v>
      </c>
    </row>
    <row r="51" spans="1:9">
      <c r="A51" s="1" t="s">
        <v>49</v>
      </c>
      <c r="B51" s="70"/>
      <c r="C51" s="70"/>
      <c r="D51" s="70"/>
    </row>
    <row r="52" spans="1:9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>
      <c r="F53" s="1" t="s">
        <v>49</v>
      </c>
      <c r="H53" s="1">
        <v>0</v>
      </c>
      <c r="I53" s="1" t="s">
        <v>72</v>
      </c>
    </row>
    <row r="54" spans="1:9">
      <c r="E54" s="1" t="s">
        <v>73</v>
      </c>
      <c r="F54" s="1" t="s">
        <v>74</v>
      </c>
      <c r="G54" s="1" t="s">
        <v>10</v>
      </c>
      <c r="H54" s="1">
        <v>-80000</v>
      </c>
    </row>
    <row r="55" spans="1:9">
      <c r="G55" s="1" t="s">
        <v>76</v>
      </c>
      <c r="H55" s="1">
        <v>-40000</v>
      </c>
    </row>
    <row r="56" spans="1:9">
      <c r="E56" s="1" t="s">
        <v>77</v>
      </c>
      <c r="H56" s="1">
        <v>2220590</v>
      </c>
    </row>
    <row r="57" spans="1:9">
      <c r="G57" s="1" t="s">
        <v>49</v>
      </c>
      <c r="H57" s="1">
        <f>H32-H56</f>
        <v>80000</v>
      </c>
    </row>
    <row r="64" spans="1:9">
      <c r="E64" s="64"/>
      <c r="F64" s="63"/>
    </row>
    <row r="65" spans="5:6">
      <c r="E65" s="64"/>
      <c r="F65" s="63"/>
    </row>
    <row r="66" spans="5:6">
      <c r="E66" s="64"/>
      <c r="F66" s="63"/>
    </row>
    <row r="67" spans="5:6">
      <c r="F67" s="63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zoomScale="90" zoomScaleNormal="85" workbookViewId="0">
      <selection activeCell="E8" sqref="E8"/>
    </sheetView>
  </sheetViews>
  <sheetFormatPr defaultColWidth="8.88671875" defaultRowHeight="13.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14" ht="9" customHeight="1"/>
    <row r="3" spans="1:14" ht="16.5" customHeight="1" thickBot="1">
      <c r="A3" s="2" t="s">
        <v>89</v>
      </c>
    </row>
    <row r="4" spans="1:14" ht="20.25" customHeight="1" thickBot="1">
      <c r="A4" s="91"/>
      <c r="B4" s="91"/>
      <c r="C4" s="91"/>
      <c r="D4" s="91"/>
      <c r="E4" s="91"/>
      <c r="F4" s="91" t="s">
        <v>1</v>
      </c>
      <c r="G4" s="91"/>
      <c r="H4" s="91"/>
    </row>
    <row r="5" spans="1:14" ht="24.75" customHeight="1" thickBot="1">
      <c r="A5" s="92" t="s">
        <v>2</v>
      </c>
      <c r="B5" s="92"/>
      <c r="C5" s="69" t="s">
        <v>48</v>
      </c>
      <c r="D5" s="69" t="s">
        <v>3</v>
      </c>
      <c r="E5" s="69" t="s">
        <v>4</v>
      </c>
      <c r="F5" s="93" t="s">
        <v>5</v>
      </c>
      <c r="G5" s="92"/>
      <c r="H5" s="69" t="s">
        <v>6</v>
      </c>
    </row>
    <row r="6" spans="1:14" ht="22.5" customHeight="1">
      <c r="A6" s="94" t="s">
        <v>7</v>
      </c>
      <c r="B6" s="95"/>
      <c r="C6" s="68"/>
      <c r="D6" s="3"/>
      <c r="E6" s="4">
        <f>'2022-3월 (3)'!H32</f>
        <v>2300590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>
      <c r="A7" s="96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>
      <c r="A8" s="97"/>
      <c r="B8" s="9" t="s">
        <v>11</v>
      </c>
      <c r="C8" s="10">
        <v>1400000</v>
      </c>
      <c r="D8" s="9">
        <v>140000</v>
      </c>
      <c r="E8" s="10">
        <v>280000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>
      <c r="A9" s="97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>
      <c r="A10" s="97"/>
      <c r="B10" s="9" t="s">
        <v>13</v>
      </c>
      <c r="C10" s="10">
        <v>480000</v>
      </c>
      <c r="D10" s="9">
        <v>300000</v>
      </c>
      <c r="E10" s="10">
        <v>300000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>
      <c r="A11" s="97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>
      <c r="A12" s="97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>
      <c r="A13" s="98"/>
      <c r="B13" s="15" t="s">
        <v>16</v>
      </c>
      <c r="C13" s="15">
        <f>SUM(C7:C12)</f>
        <v>1880000</v>
      </c>
      <c r="D13" s="16">
        <f>SUM(D7:D12)</f>
        <v>440000</v>
      </c>
      <c r="E13" s="17">
        <f>SUM(E7:E12)</f>
        <v>580000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>
      <c r="A14" s="99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>
      <c r="A15" s="100"/>
      <c r="B15" s="24" t="s">
        <v>20</v>
      </c>
      <c r="C15" s="9">
        <v>698000</v>
      </c>
      <c r="D15" s="9"/>
      <c r="E15" s="20"/>
      <c r="F15" s="26" t="s">
        <v>81</v>
      </c>
      <c r="G15" s="6">
        <v>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>
      <c r="A16" s="100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>
      <c r="A17" s="100"/>
      <c r="B17" s="25" t="s">
        <v>22</v>
      </c>
      <c r="C17" s="9">
        <v>554000</v>
      </c>
      <c r="D17" s="9">
        <v>0</v>
      </c>
      <c r="E17" s="20"/>
      <c r="F17" s="65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>
      <c r="A18" s="100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82000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>
      <c r="A19" s="100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>
      <c r="A20" s="100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>
      <c r="A21" s="100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82000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22000</v>
      </c>
    </row>
    <row r="22" spans="1:16" ht="24" customHeight="1">
      <c r="A22" s="100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6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>
      <c r="A23" s="100"/>
      <c r="B23" s="29" t="s">
        <v>31</v>
      </c>
      <c r="C23" s="9">
        <v>408000</v>
      </c>
      <c r="D23" s="9">
        <v>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82000</v>
      </c>
    </row>
    <row r="24" spans="1:16" ht="24" customHeight="1">
      <c r="A24" s="100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>
      <c r="A25" s="100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>
      <c r="A26" s="100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>
      <c r="A27" s="100"/>
      <c r="B27" s="55" t="s">
        <v>50</v>
      </c>
      <c r="C27" s="55">
        <v>0</v>
      </c>
      <c r="D27" s="14">
        <v>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241460</v>
      </c>
      <c r="N27" s="53"/>
    </row>
    <row r="28" spans="1:16" ht="18" customHeight="1">
      <c r="A28" s="100"/>
      <c r="B28" s="61"/>
      <c r="C28" s="61"/>
      <c r="D28" s="60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>
      <c r="A29" s="101"/>
      <c r="B29" s="36" t="s">
        <v>34</v>
      </c>
      <c r="C29" s="57">
        <f>SUM(C14:C28)</f>
        <v>4786000</v>
      </c>
      <c r="D29" s="37">
        <f>SUM(D14:D28)</f>
        <v>0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>
      <c r="A30" s="102" t="s">
        <v>35</v>
      </c>
      <c r="B30" s="103"/>
      <c r="C30" s="67"/>
      <c r="D30" s="41">
        <f>D13+D29</f>
        <v>440000</v>
      </c>
      <c r="E30" s="42">
        <f>E29+E13</f>
        <v>750000</v>
      </c>
      <c r="F30" s="104" t="s">
        <v>36</v>
      </c>
      <c r="G30" s="105"/>
      <c r="H30" s="42">
        <f>SUM(H6:H29)</f>
        <v>82000</v>
      </c>
      <c r="I30" s="43">
        <v>7089400</v>
      </c>
      <c r="J30" s="44" t="s">
        <v>37</v>
      </c>
    </row>
    <row r="31" spans="1:16" ht="23.25" customHeight="1" thickBot="1">
      <c r="A31" s="45" t="s">
        <v>38</v>
      </c>
      <c r="B31" s="46" t="s">
        <v>39</v>
      </c>
      <c r="C31" s="46"/>
      <c r="D31" s="59" t="s">
        <v>54</v>
      </c>
      <c r="E31" s="47">
        <f>E30</f>
        <v>750000</v>
      </c>
      <c r="F31" s="106" t="s">
        <v>84</v>
      </c>
      <c r="G31" s="107"/>
      <c r="H31" s="48">
        <f>'2022-3월 (3)'!H30+'2022-4월 (4)'!H30</f>
        <v>432000</v>
      </c>
      <c r="I31" s="49">
        <v>6555365</v>
      </c>
      <c r="J31" s="50" t="s">
        <v>40</v>
      </c>
    </row>
    <row r="32" spans="1:16" ht="23.25" customHeight="1" thickTop="1" thickBot="1">
      <c r="A32" s="84" t="s">
        <v>41</v>
      </c>
      <c r="B32" s="85"/>
      <c r="C32" s="62"/>
      <c r="D32" s="86">
        <f>D30+E6</f>
        <v>2740590</v>
      </c>
      <c r="E32" s="87"/>
      <c r="F32" s="88" t="s">
        <v>42</v>
      </c>
      <c r="G32" s="89"/>
      <c r="H32" s="51">
        <f>D32-H30</f>
        <v>2658590</v>
      </c>
      <c r="I32" s="52"/>
      <c r="J32" s="52"/>
    </row>
    <row r="50" spans="1:17">
      <c r="E50" s="1" t="s">
        <v>65</v>
      </c>
      <c r="F50" s="64"/>
      <c r="G50" s="1" t="s">
        <v>49</v>
      </c>
      <c r="H50" s="1" t="s">
        <v>49</v>
      </c>
    </row>
    <row r="51" spans="1:17">
      <c r="A51" s="1" t="s">
        <v>49</v>
      </c>
      <c r="B51" s="70"/>
      <c r="C51" s="70"/>
      <c r="D51" s="70"/>
    </row>
    <row r="52" spans="1:17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17">
      <c r="F53" s="1" t="s">
        <v>49</v>
      </c>
      <c r="H53" s="1">
        <v>0</v>
      </c>
      <c r="I53" s="1" t="s">
        <v>72</v>
      </c>
    </row>
    <row r="54" spans="1:17">
      <c r="E54" s="1" t="s">
        <v>73</v>
      </c>
      <c r="F54" s="1" t="s">
        <v>74</v>
      </c>
      <c r="G54" s="1" t="s">
        <v>10</v>
      </c>
      <c r="H54" s="1">
        <v>-80000</v>
      </c>
    </row>
    <row r="55" spans="1:17">
      <c r="G55" s="1" t="s">
        <v>76</v>
      </c>
      <c r="H55" s="1">
        <v>-40000</v>
      </c>
      <c r="Q55" s="1" t="s">
        <v>86</v>
      </c>
    </row>
    <row r="56" spans="1:17">
      <c r="E56" s="1" t="s">
        <v>85</v>
      </c>
      <c r="F56" s="1" t="s">
        <v>87</v>
      </c>
      <c r="H56" s="1">
        <v>40000</v>
      </c>
      <c r="P56" s="1" t="s">
        <v>10</v>
      </c>
      <c r="Q56" s="1">
        <v>80000</v>
      </c>
    </row>
    <row r="57" spans="1:17">
      <c r="E57" s="1" t="s">
        <v>77</v>
      </c>
      <c r="H57" s="1">
        <v>2618590</v>
      </c>
      <c r="Q57" s="1">
        <v>40000</v>
      </c>
    </row>
    <row r="58" spans="1:17">
      <c r="G58" s="1" t="s">
        <v>49</v>
      </c>
      <c r="H58" s="1">
        <f>H32-H57</f>
        <v>40000</v>
      </c>
    </row>
    <row r="65" spans="5:6">
      <c r="E65" s="64"/>
      <c r="F65" s="63"/>
    </row>
    <row r="66" spans="5:6">
      <c r="E66" s="64"/>
      <c r="F66" s="63"/>
    </row>
    <row r="67" spans="5:6">
      <c r="E67" s="64"/>
      <c r="F67" s="63"/>
    </row>
    <row r="68" spans="5:6">
      <c r="F68" s="63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topLeftCell="A16" zoomScale="90" zoomScaleNormal="85" workbookViewId="0">
      <selection activeCell="H32" sqref="H32"/>
    </sheetView>
  </sheetViews>
  <sheetFormatPr defaultColWidth="8.88671875" defaultRowHeight="13.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8" width="10.5546875" style="1" bestFit="1" customWidth="1"/>
    <col min="19" max="16384" width="8.88671875" style="1"/>
  </cols>
  <sheetData>
    <row r="1" spans="1:14" ht="27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14" ht="9" customHeight="1"/>
    <row r="3" spans="1:14" ht="16.5" customHeight="1" thickBot="1">
      <c r="A3" s="2" t="s">
        <v>88</v>
      </c>
    </row>
    <row r="4" spans="1:14" ht="20.25" customHeight="1" thickBot="1">
      <c r="A4" s="91"/>
      <c r="B4" s="91"/>
      <c r="C4" s="91"/>
      <c r="D4" s="91"/>
      <c r="E4" s="91"/>
      <c r="F4" s="91" t="s">
        <v>1</v>
      </c>
      <c r="G4" s="91"/>
      <c r="H4" s="91"/>
    </row>
    <row r="5" spans="1:14" ht="24.75" customHeight="1" thickBot="1">
      <c r="A5" s="92" t="s">
        <v>2</v>
      </c>
      <c r="B5" s="92"/>
      <c r="C5" s="69" t="s">
        <v>48</v>
      </c>
      <c r="D5" s="69" t="s">
        <v>3</v>
      </c>
      <c r="E5" s="69" t="s">
        <v>4</v>
      </c>
      <c r="F5" s="93" t="s">
        <v>5</v>
      </c>
      <c r="G5" s="92"/>
      <c r="H5" s="69" t="s">
        <v>6</v>
      </c>
    </row>
    <row r="6" spans="1:14" ht="22.5" customHeight="1">
      <c r="A6" s="94" t="s">
        <v>7</v>
      </c>
      <c r="B6" s="95"/>
      <c r="C6" s="68"/>
      <c r="D6" s="3"/>
      <c r="E6" s="4">
        <f>'2022-4월 (4)'!H32</f>
        <v>2658590</v>
      </c>
      <c r="F6" s="57" t="s">
        <v>46</v>
      </c>
      <c r="G6" s="6"/>
      <c r="H6" s="7">
        <f>G7</f>
        <v>200000</v>
      </c>
      <c r="I6" s="8" t="s">
        <v>8</v>
      </c>
      <c r="M6" s="53"/>
      <c r="N6" s="53"/>
    </row>
    <row r="7" spans="1:14" ht="24.75" customHeight="1">
      <c r="A7" s="96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200000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>
      <c r="A8" s="97"/>
      <c r="B8" s="9" t="s">
        <v>11</v>
      </c>
      <c r="C8" s="10">
        <v>240000</v>
      </c>
      <c r="D8" s="9">
        <v>140000</v>
      </c>
      <c r="E8" s="10">
        <f>C8+D8</f>
        <v>380000</v>
      </c>
      <c r="F8" s="57" t="s">
        <v>45</v>
      </c>
      <c r="G8" s="6"/>
      <c r="H8" s="12">
        <f>SUM(G9:G12)</f>
        <v>100000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>
      <c r="A9" s="97"/>
      <c r="B9" s="9" t="s">
        <v>12</v>
      </c>
      <c r="C9" s="10">
        <v>0</v>
      </c>
      <c r="D9" s="9"/>
      <c r="E9" s="10">
        <f t="shared" ref="E9:E13" si="1">C9+D9</f>
        <v>0</v>
      </c>
      <c r="F9" s="13" t="s">
        <v>102</v>
      </c>
      <c r="G9" s="6">
        <v>100000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>
      <c r="A10" s="97"/>
      <c r="B10" s="9" t="s">
        <v>13</v>
      </c>
      <c r="C10" s="10">
        <v>300000</v>
      </c>
      <c r="D10" s="9">
        <v>300000</v>
      </c>
      <c r="E10" s="10">
        <f t="shared" si="1"/>
        <v>600000</v>
      </c>
      <c r="F10" s="13" t="s">
        <v>49</v>
      </c>
      <c r="G10" s="6" t="s">
        <v>49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>
      <c r="A11" s="97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>
      <c r="A12" s="97"/>
      <c r="B12" s="14" t="s">
        <v>15</v>
      </c>
      <c r="C12" s="10">
        <v>0</v>
      </c>
      <c r="D12" s="14"/>
      <c r="E12" s="10">
        <f t="shared" si="1"/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>
      <c r="A13" s="98"/>
      <c r="B13" s="15" t="s">
        <v>16</v>
      </c>
      <c r="C13" s="15">
        <f>SUM(C7:C12)</f>
        <v>540000</v>
      </c>
      <c r="D13" s="16">
        <f>SUM(D7:D12)</f>
        <v>440000</v>
      </c>
      <c r="E13" s="10">
        <f t="shared" si="1"/>
        <v>980000</v>
      </c>
      <c r="F13" s="57" t="s">
        <v>17</v>
      </c>
      <c r="G13" s="6"/>
      <c r="H13" s="7">
        <f>SUM(G14:G17)</f>
        <v>715000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>
      <c r="A14" s="99" t="s">
        <v>18</v>
      </c>
      <c r="B14" s="19" t="s">
        <v>19</v>
      </c>
      <c r="C14" s="20"/>
      <c r="D14" s="20">
        <v>0</v>
      </c>
      <c r="E14" s="20">
        <f>C14+D14</f>
        <v>0</v>
      </c>
      <c r="F14" s="58" t="s">
        <v>90</v>
      </c>
      <c r="G14" s="6">
        <v>350000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>
      <c r="A15" s="100"/>
      <c r="B15" s="24" t="s">
        <v>20</v>
      </c>
      <c r="C15" s="9"/>
      <c r="D15" s="9">
        <v>61000</v>
      </c>
      <c r="E15" s="20">
        <f t="shared" ref="E15:E26" si="2">C15+D15</f>
        <v>61000</v>
      </c>
      <c r="F15" s="26" t="s">
        <v>99</v>
      </c>
      <c r="G15" s="6">
        <v>75000</v>
      </c>
      <c r="H15" s="12"/>
      <c r="I15" s="11">
        <v>454000</v>
      </c>
      <c r="L15" s="21">
        <v>700000</v>
      </c>
      <c r="M15" s="53">
        <f t="shared" si="0"/>
        <v>761000</v>
      </c>
      <c r="N15" s="53"/>
    </row>
    <row r="16" spans="1:14" ht="24" customHeight="1">
      <c r="A16" s="100"/>
      <c r="B16" s="25" t="s">
        <v>21</v>
      </c>
      <c r="C16" s="9"/>
      <c r="D16" s="9"/>
      <c r="E16" s="20">
        <f t="shared" si="2"/>
        <v>0</v>
      </c>
      <c r="F16" s="26" t="s">
        <v>92</v>
      </c>
      <c r="G16" s="6">
        <v>290000</v>
      </c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>
      <c r="A17" s="100"/>
      <c r="B17" s="25" t="s">
        <v>22</v>
      </c>
      <c r="C17" s="9"/>
      <c r="D17" s="9">
        <v>0</v>
      </c>
      <c r="E17" s="20">
        <f t="shared" si="2"/>
        <v>0</v>
      </c>
      <c r="F17" s="65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>
      <c r="A18" s="100"/>
      <c r="B18" s="25" t="s">
        <v>23</v>
      </c>
      <c r="C18" s="9"/>
      <c r="D18" s="9"/>
      <c r="E18" s="20">
        <f t="shared" si="2"/>
        <v>0</v>
      </c>
      <c r="F18" s="56" t="s">
        <v>43</v>
      </c>
      <c r="G18" s="6"/>
      <c r="H18" s="7">
        <f>SUM(G19:G26)</f>
        <v>157500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>
      <c r="A19" s="100"/>
      <c r="B19" s="29" t="s">
        <v>25</v>
      </c>
      <c r="C19" s="9"/>
      <c r="D19" s="9">
        <v>64000</v>
      </c>
      <c r="E19" s="20">
        <f t="shared" si="2"/>
        <v>64000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618000</v>
      </c>
      <c r="N19" s="53"/>
    </row>
    <row r="20" spans="1:16" ht="24" customHeight="1">
      <c r="A20" s="100"/>
      <c r="B20" s="25" t="s">
        <v>26</v>
      </c>
      <c r="C20" s="9"/>
      <c r="D20" s="9">
        <v>25000</v>
      </c>
      <c r="E20" s="20">
        <f t="shared" si="2"/>
        <v>25000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706000</v>
      </c>
      <c r="N20" s="53"/>
    </row>
    <row r="21" spans="1:16" ht="24" customHeight="1">
      <c r="A21" s="100"/>
      <c r="B21" s="25" t="s">
        <v>28</v>
      </c>
      <c r="C21" s="9"/>
      <c r="D21" s="9"/>
      <c r="E21" s="20">
        <f t="shared" si="2"/>
        <v>0</v>
      </c>
      <c r="F21" s="1" t="s">
        <v>44</v>
      </c>
      <c r="G21" s="6">
        <f>P23</f>
        <v>150000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30000</v>
      </c>
    </row>
    <row r="22" spans="1:16" ht="24" customHeight="1">
      <c r="A22" s="100"/>
      <c r="B22" s="25" t="s">
        <v>30</v>
      </c>
      <c r="C22" s="9"/>
      <c r="D22" s="9"/>
      <c r="E22" s="20">
        <f t="shared" si="2"/>
        <v>0</v>
      </c>
      <c r="F22" s="5" t="s">
        <v>63</v>
      </c>
      <c r="G22" s="6">
        <v>0</v>
      </c>
      <c r="H22" s="66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120000</v>
      </c>
    </row>
    <row r="23" spans="1:16" ht="24" customHeight="1">
      <c r="A23" s="100"/>
      <c r="B23" s="29" t="s">
        <v>31</v>
      </c>
      <c r="C23" s="9">
        <v>170000</v>
      </c>
      <c r="D23" s="9">
        <v>0</v>
      </c>
      <c r="E23" s="20">
        <f t="shared" si="2"/>
        <v>170000</v>
      </c>
      <c r="F23" s="5" t="s">
        <v>91</v>
      </c>
      <c r="G23" s="6">
        <v>7500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150000</v>
      </c>
    </row>
    <row r="24" spans="1:16" ht="24" customHeight="1">
      <c r="A24" s="100"/>
      <c r="B24" s="25" t="s">
        <v>32</v>
      </c>
      <c r="C24" s="9"/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>
      <c r="A25" s="100"/>
      <c r="B25" s="25" t="s">
        <v>33</v>
      </c>
      <c r="C25" s="9"/>
      <c r="D25" s="9"/>
      <c r="E25" s="20">
        <f t="shared" si="2"/>
        <v>0</v>
      </c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>
      <c r="A26" s="100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>
      <c r="A27" s="100"/>
      <c r="B27" s="55" t="s">
        <v>93</v>
      </c>
      <c r="C27" s="55">
        <v>0</v>
      </c>
      <c r="D27" s="14">
        <v>200000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441460</v>
      </c>
      <c r="N27" s="53"/>
    </row>
    <row r="28" spans="1:16" ht="18" customHeight="1">
      <c r="A28" s="100"/>
      <c r="B28" s="61"/>
      <c r="C28" s="61"/>
      <c r="D28" s="60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>
      <c r="A29" s="101"/>
      <c r="B29" s="36" t="s">
        <v>34</v>
      </c>
      <c r="C29" s="57">
        <f>SUM(C14:C28)</f>
        <v>170000</v>
      </c>
      <c r="D29" s="37">
        <f>SUM(D14:D28)</f>
        <v>350000</v>
      </c>
      <c r="E29" s="38">
        <f>SUM(E14:E28)</f>
        <v>320000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>
      <c r="A30" s="102" t="s">
        <v>35</v>
      </c>
      <c r="B30" s="103"/>
      <c r="C30" s="67"/>
      <c r="D30" s="41">
        <f>D13+D29</f>
        <v>790000</v>
      </c>
      <c r="E30" s="42">
        <f>E29+E13</f>
        <v>1300000</v>
      </c>
      <c r="F30" s="104" t="s">
        <v>36</v>
      </c>
      <c r="G30" s="105"/>
      <c r="H30" s="42">
        <f>SUM(H6:H29)</f>
        <v>1172500</v>
      </c>
      <c r="I30" s="43">
        <v>7089400</v>
      </c>
      <c r="J30" s="44" t="s">
        <v>37</v>
      </c>
    </row>
    <row r="31" spans="1:16" ht="23.25" customHeight="1" thickBot="1">
      <c r="A31" s="45" t="s">
        <v>38</v>
      </c>
      <c r="B31" s="46" t="s">
        <v>39</v>
      </c>
      <c r="C31" s="46"/>
      <c r="D31" s="59" t="s">
        <v>54</v>
      </c>
      <c r="E31" s="47">
        <f>E30</f>
        <v>1300000</v>
      </c>
      <c r="F31" s="106" t="s">
        <v>84</v>
      </c>
      <c r="G31" s="107"/>
      <c r="H31" s="48">
        <f>'2022-4월 (4)'!H31+'2022-5월 (5)'!H30</f>
        <v>1604500</v>
      </c>
      <c r="I31" s="49">
        <v>6555365</v>
      </c>
      <c r="J31" s="50" t="s">
        <v>40</v>
      </c>
    </row>
    <row r="32" spans="1:16" ht="23.25" customHeight="1" thickTop="1" thickBot="1">
      <c r="A32" s="84" t="s">
        <v>41</v>
      </c>
      <c r="B32" s="85"/>
      <c r="C32" s="62"/>
      <c r="D32" s="86">
        <f>D30+E6</f>
        <v>3448590</v>
      </c>
      <c r="E32" s="87"/>
      <c r="F32" s="88" t="s">
        <v>42</v>
      </c>
      <c r="G32" s="89"/>
      <c r="H32" s="51">
        <f>D32-H30</f>
        <v>2276090</v>
      </c>
      <c r="I32" s="52"/>
      <c r="J32" s="52"/>
    </row>
    <row r="38" spans="16:18">
      <c r="P38" s="1" t="s">
        <v>94</v>
      </c>
      <c r="Q38" s="1">
        <v>2120090</v>
      </c>
    </row>
    <row r="39" spans="16:18">
      <c r="P39" s="1" t="s">
        <v>95</v>
      </c>
      <c r="Q39" s="1">
        <v>91000</v>
      </c>
      <c r="R39" s="1" t="s">
        <v>96</v>
      </c>
    </row>
    <row r="40" spans="16:18">
      <c r="Q40" s="1">
        <v>80000</v>
      </c>
      <c r="R40" s="1" t="s">
        <v>97</v>
      </c>
    </row>
    <row r="41" spans="16:18">
      <c r="P41" s="1" t="s">
        <v>98</v>
      </c>
      <c r="Q41" s="1">
        <v>35000</v>
      </c>
      <c r="R41" s="1" t="s">
        <v>91</v>
      </c>
    </row>
    <row r="42" spans="16:18">
      <c r="Q42" s="1">
        <v>20000</v>
      </c>
      <c r="R42" s="1" t="s">
        <v>101</v>
      </c>
    </row>
    <row r="43" spans="16:18">
      <c r="Q43" s="1">
        <v>40000</v>
      </c>
      <c r="R43" s="1" t="s">
        <v>100</v>
      </c>
    </row>
    <row r="45" spans="16:18">
      <c r="Q45" s="1">
        <f>Q38+Q39+Q40-Q41-Q42-Q43</f>
        <v>2196090</v>
      </c>
    </row>
    <row r="46" spans="16:18">
      <c r="Q46" s="1">
        <f>H32-Q45</f>
        <v>80000</v>
      </c>
      <c r="R46" s="1" t="s">
        <v>103</v>
      </c>
    </row>
    <row r="47" spans="16:18">
      <c r="Q47" s="1" t="s">
        <v>104</v>
      </c>
    </row>
    <row r="50" spans="1:6">
      <c r="F50" s="64"/>
    </row>
    <row r="51" spans="1:6">
      <c r="A51" s="1" t="s">
        <v>49</v>
      </c>
      <c r="B51" s="70"/>
      <c r="C51" s="70"/>
      <c r="D51" s="70"/>
    </row>
    <row r="65" spans="5:6">
      <c r="E65" s="64"/>
      <c r="F65" s="63"/>
    </row>
    <row r="66" spans="5:6">
      <c r="E66" s="64"/>
      <c r="F66" s="63"/>
    </row>
    <row r="67" spans="5:6">
      <c r="E67" s="64"/>
      <c r="F67" s="63"/>
    </row>
    <row r="68" spans="5:6">
      <c r="F68" s="63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9"/>
  <sheetViews>
    <sheetView topLeftCell="A16" zoomScale="90" zoomScaleNormal="85" workbookViewId="0">
      <selection activeCell="H33" sqref="H33"/>
    </sheetView>
  </sheetViews>
  <sheetFormatPr defaultColWidth="8.88671875" defaultRowHeight="13.5"/>
  <cols>
    <col min="1" max="1" width="5.109375" style="1" customWidth="1"/>
    <col min="2" max="3" width="15.77734375" style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14" ht="9" customHeight="1"/>
    <row r="3" spans="1:14" ht="16.5" customHeight="1" thickBot="1">
      <c r="A3" s="2" t="s">
        <v>105</v>
      </c>
    </row>
    <row r="4" spans="1:14" ht="20.25" customHeight="1" thickBot="1">
      <c r="A4" s="91"/>
      <c r="B4" s="91"/>
      <c r="C4" s="91"/>
      <c r="D4" s="91"/>
      <c r="E4" s="91"/>
      <c r="F4" s="91" t="s">
        <v>1</v>
      </c>
      <c r="G4" s="91"/>
      <c r="H4" s="91"/>
    </row>
    <row r="5" spans="1:14" ht="24.75" customHeight="1" thickBot="1">
      <c r="A5" s="92" t="s">
        <v>2</v>
      </c>
      <c r="B5" s="92"/>
      <c r="C5" s="69" t="s">
        <v>48</v>
      </c>
      <c r="D5" s="69" t="s">
        <v>3</v>
      </c>
      <c r="E5" s="69" t="s">
        <v>4</v>
      </c>
      <c r="F5" s="93" t="s">
        <v>5</v>
      </c>
      <c r="G5" s="92"/>
      <c r="H5" s="69" t="s">
        <v>6</v>
      </c>
    </row>
    <row r="6" spans="1:14" ht="22.5" customHeight="1">
      <c r="A6" s="94" t="s">
        <v>7</v>
      </c>
      <c r="B6" s="95"/>
      <c r="C6" s="68"/>
      <c r="D6" s="3"/>
      <c r="E6" s="4">
        <f>'2022-5월 (5)'!H32</f>
        <v>2276090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>
      <c r="A7" s="96" t="s">
        <v>9</v>
      </c>
      <c r="B7" s="9" t="s">
        <v>10</v>
      </c>
      <c r="C7" s="10"/>
      <c r="D7" s="9">
        <v>100000</v>
      </c>
      <c r="E7" s="10">
        <f>C7+D7</f>
        <v>100000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1060000</v>
      </c>
      <c r="N7" s="53"/>
    </row>
    <row r="8" spans="1:14" ht="24.75" customHeight="1">
      <c r="A8" s="97"/>
      <c r="B8" s="9" t="s">
        <v>11</v>
      </c>
      <c r="C8" s="10">
        <v>380000</v>
      </c>
      <c r="D8" s="9">
        <v>70000</v>
      </c>
      <c r="E8" s="10">
        <f>C8+D8</f>
        <v>450000</v>
      </c>
      <c r="F8" s="57" t="s">
        <v>45</v>
      </c>
      <c r="G8" s="6"/>
      <c r="H8" s="12">
        <f>SUM(G9:G13)</f>
        <v>140000</v>
      </c>
      <c r="I8" s="11">
        <v>500000</v>
      </c>
      <c r="L8" s="10">
        <v>560000</v>
      </c>
      <c r="M8" s="53">
        <f t="shared" ref="M8:M27" si="0">D8+L8</f>
        <v>630000</v>
      </c>
      <c r="N8" s="53"/>
    </row>
    <row r="9" spans="1:14" ht="24.75" customHeight="1">
      <c r="A9" s="97"/>
      <c r="B9" s="9" t="s">
        <v>106</v>
      </c>
      <c r="C9" s="10"/>
      <c r="D9" s="9"/>
      <c r="E9" s="10"/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>
      <c r="A10" s="97"/>
      <c r="B10" s="9" t="s">
        <v>12</v>
      </c>
      <c r="C10" s="10">
        <v>0</v>
      </c>
      <c r="D10" s="9"/>
      <c r="E10" s="10">
        <f t="shared" ref="E10:E14" si="1">C10+D10</f>
        <v>0</v>
      </c>
      <c r="F10" s="13" t="s">
        <v>114</v>
      </c>
      <c r="G10" s="6">
        <v>100000</v>
      </c>
      <c r="H10" s="12"/>
      <c r="I10" s="11">
        <v>250000</v>
      </c>
      <c r="L10" s="10">
        <v>400000</v>
      </c>
      <c r="M10" s="53">
        <f t="shared" si="0"/>
        <v>400000</v>
      </c>
      <c r="N10" s="53"/>
    </row>
    <row r="11" spans="1:14" ht="24.75" customHeight="1">
      <c r="A11" s="97"/>
      <c r="B11" s="9" t="s">
        <v>13</v>
      </c>
      <c r="C11" s="10">
        <v>600000</v>
      </c>
      <c r="D11" s="9"/>
      <c r="E11" s="10">
        <f t="shared" si="1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0"/>
        <v>560000</v>
      </c>
      <c r="N11" s="53"/>
    </row>
    <row r="12" spans="1:14" ht="24.75" customHeight="1">
      <c r="A12" s="97"/>
      <c r="B12" s="14" t="s">
        <v>14</v>
      </c>
      <c r="C12" s="10">
        <v>0</v>
      </c>
      <c r="D12" s="14">
        <v>50000</v>
      </c>
      <c r="E12" s="10">
        <f t="shared" si="1"/>
        <v>50000</v>
      </c>
      <c r="F12" s="13"/>
      <c r="G12" s="6"/>
      <c r="H12" s="7"/>
      <c r="I12" s="11">
        <v>350000</v>
      </c>
      <c r="L12" s="10">
        <v>400000</v>
      </c>
      <c r="M12" s="53">
        <f t="shared" si="0"/>
        <v>450000</v>
      </c>
      <c r="N12" s="53"/>
    </row>
    <row r="13" spans="1:14" ht="24.75" customHeight="1" thickBot="1">
      <c r="A13" s="97"/>
      <c r="B13" s="14" t="s">
        <v>15</v>
      </c>
      <c r="C13" s="10">
        <v>0</v>
      </c>
      <c r="D13" s="14"/>
      <c r="E13" s="10">
        <f t="shared" si="1"/>
        <v>0</v>
      </c>
      <c r="F13" s="5"/>
      <c r="G13" s="6"/>
      <c r="H13" s="7"/>
      <c r="I13" s="11">
        <v>350000</v>
      </c>
      <c r="L13" s="10">
        <v>400000</v>
      </c>
      <c r="M13" s="53">
        <f t="shared" si="0"/>
        <v>400000</v>
      </c>
      <c r="N13" s="53"/>
    </row>
    <row r="14" spans="1:14" ht="24.75" customHeight="1" thickBot="1">
      <c r="A14" s="98"/>
      <c r="B14" s="15" t="s">
        <v>16</v>
      </c>
      <c r="C14" s="15">
        <f>SUM(C7:C13)</f>
        <v>980000</v>
      </c>
      <c r="D14" s="16">
        <f>SUM(D7:D13)</f>
        <v>220000</v>
      </c>
      <c r="E14" s="10">
        <f t="shared" si="1"/>
        <v>1200000</v>
      </c>
      <c r="F14" s="57" t="s">
        <v>17</v>
      </c>
      <c r="G14" s="6"/>
      <c r="H14" s="7">
        <f>SUM(G15:G17)</f>
        <v>50000</v>
      </c>
      <c r="I14" s="18">
        <f>SUM(I7:I12)</f>
        <v>2150000</v>
      </c>
      <c r="M14" s="53">
        <f t="shared" si="0"/>
        <v>220000</v>
      </c>
      <c r="N14" s="53"/>
    </row>
    <row r="15" spans="1:14" ht="24" customHeight="1">
      <c r="A15" s="99" t="s">
        <v>18</v>
      </c>
      <c r="B15" s="19" t="s">
        <v>19</v>
      </c>
      <c r="C15" s="20">
        <v>0</v>
      </c>
      <c r="D15" s="20">
        <v>126000</v>
      </c>
      <c r="E15" s="20">
        <f>C15+D15</f>
        <v>126000</v>
      </c>
      <c r="F15" s="58" t="s">
        <v>113</v>
      </c>
      <c r="G15" s="6">
        <v>50000</v>
      </c>
      <c r="H15" s="22"/>
      <c r="I15" s="23">
        <v>259000</v>
      </c>
      <c r="L15" s="21">
        <v>500000</v>
      </c>
      <c r="M15" s="53">
        <f t="shared" si="0"/>
        <v>626000</v>
      </c>
      <c r="N15" s="53"/>
    </row>
    <row r="16" spans="1:14" ht="24" customHeight="1">
      <c r="A16" s="100"/>
      <c r="B16" s="24" t="s">
        <v>20</v>
      </c>
      <c r="C16" s="9">
        <v>61000</v>
      </c>
      <c r="D16" s="9">
        <v>128000</v>
      </c>
      <c r="E16" s="20">
        <f t="shared" ref="E16:E26" si="2">C16+D16</f>
        <v>189000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0"/>
        <v>828000</v>
      </c>
      <c r="N16" s="53"/>
    </row>
    <row r="17" spans="1:17" ht="24" customHeight="1">
      <c r="A17" s="100"/>
      <c r="B17" s="25" t="s">
        <v>22</v>
      </c>
      <c r="C17" s="9">
        <v>0</v>
      </c>
      <c r="D17" s="9">
        <v>76000</v>
      </c>
      <c r="E17" s="20">
        <f t="shared" si="2"/>
        <v>76000</v>
      </c>
      <c r="F17" s="65"/>
      <c r="G17" s="6"/>
      <c r="H17" s="22"/>
      <c r="I17" s="11">
        <v>393000</v>
      </c>
      <c r="K17" s="27"/>
      <c r="L17" s="21">
        <v>786000</v>
      </c>
      <c r="M17" s="53">
        <f t="shared" si="0"/>
        <v>862000</v>
      </c>
      <c r="N17" s="53"/>
    </row>
    <row r="18" spans="1:17" ht="24" customHeight="1">
      <c r="A18" s="100"/>
      <c r="B18" s="25" t="s">
        <v>23</v>
      </c>
      <c r="C18" s="9">
        <v>0</v>
      </c>
      <c r="D18" s="9">
        <v>103000</v>
      </c>
      <c r="E18" s="20">
        <f t="shared" si="2"/>
        <v>103000</v>
      </c>
      <c r="F18" s="56" t="s">
        <v>43</v>
      </c>
      <c r="G18" s="6"/>
      <c r="H18" s="7">
        <f>SUM(G19:G26)</f>
        <v>1146000</v>
      </c>
      <c r="I18" s="11">
        <v>434000</v>
      </c>
      <c r="K18" s="28" t="s">
        <v>24</v>
      </c>
      <c r="L18" s="21">
        <v>769000</v>
      </c>
      <c r="M18" s="53">
        <f t="shared" si="0"/>
        <v>872000</v>
      </c>
      <c r="N18" s="53"/>
    </row>
    <row r="19" spans="1:17" ht="24" customHeight="1">
      <c r="A19" s="100"/>
      <c r="B19" s="29" t="s">
        <v>25</v>
      </c>
      <c r="C19" s="9">
        <v>64000</v>
      </c>
      <c r="D19" s="9">
        <v>74000</v>
      </c>
      <c r="E19" s="20">
        <f t="shared" si="2"/>
        <v>138000</v>
      </c>
      <c r="F19" s="5" t="s">
        <v>81</v>
      </c>
      <c r="G19" s="6">
        <v>400000</v>
      </c>
      <c r="H19" s="22"/>
      <c r="I19" s="11">
        <v>338000</v>
      </c>
      <c r="K19" s="27"/>
      <c r="L19" s="21">
        <v>554000</v>
      </c>
      <c r="M19" s="53">
        <f t="shared" si="0"/>
        <v>628000</v>
      </c>
      <c r="N19" s="53"/>
    </row>
    <row r="20" spans="1:17" ht="24" customHeight="1">
      <c r="A20" s="100"/>
      <c r="B20" s="25" t="s">
        <v>26</v>
      </c>
      <c r="C20" s="9">
        <v>25000</v>
      </c>
      <c r="D20" s="9">
        <v>64000</v>
      </c>
      <c r="E20" s="20">
        <f t="shared" si="2"/>
        <v>89000</v>
      </c>
      <c r="F20" s="5" t="s">
        <v>115</v>
      </c>
      <c r="G20" s="6">
        <v>113000</v>
      </c>
      <c r="H20" s="22"/>
      <c r="I20" s="11">
        <v>206500</v>
      </c>
      <c r="K20" s="30"/>
      <c r="L20" s="21">
        <v>681000</v>
      </c>
      <c r="M20" s="53">
        <f t="shared" si="0"/>
        <v>745000</v>
      </c>
      <c r="N20" s="53"/>
    </row>
    <row r="21" spans="1:17" ht="24" customHeight="1">
      <c r="A21" s="100"/>
      <c r="B21" s="25" t="s">
        <v>28</v>
      </c>
      <c r="C21" s="9">
        <v>0</v>
      </c>
      <c r="D21" s="9">
        <v>63000</v>
      </c>
      <c r="E21" s="20">
        <f t="shared" si="2"/>
        <v>63000</v>
      </c>
      <c r="F21" s="1" t="s">
        <v>44</v>
      </c>
      <c r="G21" s="6">
        <f>P23</f>
        <v>143000</v>
      </c>
      <c r="H21" s="22"/>
      <c r="I21" s="11">
        <v>332000</v>
      </c>
      <c r="L21" s="21">
        <v>570000</v>
      </c>
      <c r="M21" s="53">
        <f t="shared" si="0"/>
        <v>633000</v>
      </c>
      <c r="N21" s="53"/>
      <c r="O21" s="1" t="s">
        <v>81</v>
      </c>
      <c r="P21" s="1">
        <v>23000</v>
      </c>
    </row>
    <row r="22" spans="1:17" ht="24" customHeight="1">
      <c r="A22" s="100"/>
      <c r="B22" s="25" t="s">
        <v>30</v>
      </c>
      <c r="C22" s="9">
        <v>0</v>
      </c>
      <c r="D22" s="9">
        <v>109000</v>
      </c>
      <c r="E22" s="20">
        <f t="shared" si="2"/>
        <v>109000</v>
      </c>
      <c r="F22" s="5" t="s">
        <v>117</v>
      </c>
      <c r="G22" s="6">
        <v>420000</v>
      </c>
      <c r="H22" s="66" t="s">
        <v>49</v>
      </c>
      <c r="I22" s="11">
        <v>342000</v>
      </c>
      <c r="L22" s="21">
        <v>620000</v>
      </c>
      <c r="M22" s="53">
        <f t="shared" si="0"/>
        <v>729000</v>
      </c>
      <c r="N22" s="53"/>
      <c r="P22" s="1">
        <v>120000</v>
      </c>
    </row>
    <row r="23" spans="1:17" ht="24" customHeight="1">
      <c r="A23" s="100"/>
      <c r="B23" s="29" t="s">
        <v>31</v>
      </c>
      <c r="C23" s="9">
        <v>170000</v>
      </c>
      <c r="D23" s="9">
        <v>149000</v>
      </c>
      <c r="E23" s="20">
        <f t="shared" si="2"/>
        <v>319000</v>
      </c>
      <c r="F23" s="5" t="s">
        <v>91</v>
      </c>
      <c r="G23" s="6">
        <v>70000</v>
      </c>
      <c r="H23" s="7" t="s">
        <v>49</v>
      </c>
      <c r="I23" s="11">
        <v>304000</v>
      </c>
      <c r="L23" s="21">
        <v>458000</v>
      </c>
      <c r="M23" s="53">
        <f t="shared" si="0"/>
        <v>607000</v>
      </c>
      <c r="N23" s="53"/>
      <c r="P23" s="1">
        <f>SUM(P21:P22)</f>
        <v>143000</v>
      </c>
    </row>
    <row r="24" spans="1:17" ht="24" customHeight="1">
      <c r="A24" s="100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7" ht="24" customHeight="1">
      <c r="A25" s="100"/>
      <c r="B25" s="25" t="s">
        <v>33</v>
      </c>
      <c r="C25" s="9"/>
      <c r="D25" s="9">
        <v>43000</v>
      </c>
      <c r="E25" s="20">
        <f t="shared" si="2"/>
        <v>43000</v>
      </c>
      <c r="F25" s="13"/>
      <c r="G25" s="6"/>
      <c r="H25" s="7"/>
      <c r="I25" s="11">
        <v>477000</v>
      </c>
      <c r="L25" s="21">
        <v>137000</v>
      </c>
      <c r="M25" s="53">
        <f t="shared" si="0"/>
        <v>180000</v>
      </c>
      <c r="N25" s="53"/>
    </row>
    <row r="26" spans="1:17" ht="24" customHeight="1">
      <c r="A26" s="100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7" ht="24" customHeight="1">
      <c r="A27" s="100"/>
      <c r="B27" s="55" t="s">
        <v>93</v>
      </c>
      <c r="C27" s="55">
        <v>0</v>
      </c>
      <c r="D27" s="14">
        <v>54000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295460</v>
      </c>
      <c r="N27" s="53"/>
      <c r="Q27" s="1" t="s">
        <v>109</v>
      </c>
    </row>
    <row r="28" spans="1:17" ht="24" customHeight="1">
      <c r="A28" s="100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>
      <c r="A29" s="100"/>
      <c r="B29" s="61" t="s">
        <v>116</v>
      </c>
      <c r="C29" s="61"/>
      <c r="D29" s="60">
        <v>112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>
      <c r="A30" s="101"/>
      <c r="B30" s="36" t="s">
        <v>34</v>
      </c>
      <c r="C30" s="57">
        <f>SUM(C15:C29)</f>
        <v>320000</v>
      </c>
      <c r="D30" s="37">
        <f>SUM(D15:D29)</f>
        <v>989112</v>
      </c>
      <c r="E30" s="38">
        <f>SUM(E15:E29)</f>
        <v>1255000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>
      <c r="A31" s="102" t="s">
        <v>35</v>
      </c>
      <c r="B31" s="103"/>
      <c r="C31" s="67"/>
      <c r="D31" s="41">
        <f>D14+D30</f>
        <v>1209112</v>
      </c>
      <c r="E31" s="42">
        <f>E30+E14</f>
        <v>2455000</v>
      </c>
      <c r="F31" s="104" t="s">
        <v>36</v>
      </c>
      <c r="G31" s="105"/>
      <c r="H31" s="42">
        <f>SUM(H6:H30)</f>
        <v>1636000</v>
      </c>
      <c r="I31" s="43">
        <v>7089400</v>
      </c>
      <c r="J31" s="44" t="s">
        <v>37</v>
      </c>
    </row>
    <row r="32" spans="1:17" ht="23.25" customHeight="1" thickBot="1">
      <c r="A32" s="45" t="s">
        <v>38</v>
      </c>
      <c r="B32" s="46" t="s">
        <v>39</v>
      </c>
      <c r="C32" s="46"/>
      <c r="D32" s="59" t="s">
        <v>54</v>
      </c>
      <c r="E32" s="47">
        <f>E31</f>
        <v>2455000</v>
      </c>
      <c r="F32" s="106" t="s">
        <v>84</v>
      </c>
      <c r="G32" s="107"/>
      <c r="H32" s="48">
        <f>'2022-5월 (5)'!H31+'2022-6월 (6)'!H31</f>
        <v>3240500</v>
      </c>
      <c r="I32" s="49">
        <v>6555365</v>
      </c>
      <c r="J32" s="50" t="s">
        <v>40</v>
      </c>
    </row>
    <row r="33" spans="1:18" ht="23.25" customHeight="1" thickTop="1" thickBot="1">
      <c r="A33" s="84" t="s">
        <v>41</v>
      </c>
      <c r="B33" s="85"/>
      <c r="C33" s="62"/>
      <c r="D33" s="86">
        <f>D31+E6</f>
        <v>3485202</v>
      </c>
      <c r="E33" s="87"/>
      <c r="F33" s="88" t="s">
        <v>42</v>
      </c>
      <c r="G33" s="89"/>
      <c r="H33" s="51">
        <f>D33-H31</f>
        <v>1849202</v>
      </c>
      <c r="I33" s="52"/>
      <c r="J33" s="52"/>
    </row>
    <row r="39" spans="1:18">
      <c r="P39" s="1" t="s">
        <v>94</v>
      </c>
      <c r="Q39" s="1">
        <v>1529202</v>
      </c>
    </row>
    <row r="40" spans="1:18">
      <c r="P40" s="1" t="s">
        <v>95</v>
      </c>
      <c r="Q40" s="1">
        <v>180000</v>
      </c>
      <c r="R40" s="1" t="s">
        <v>96</v>
      </c>
    </row>
    <row r="41" spans="1:18">
      <c r="Q41" s="1">
        <v>0</v>
      </c>
      <c r="R41" s="1" t="s">
        <v>97</v>
      </c>
    </row>
    <row r="42" spans="1:18">
      <c r="P42" s="1" t="s">
        <v>98</v>
      </c>
      <c r="Q42" s="1">
        <v>0</v>
      </c>
      <c r="R42" s="1" t="s">
        <v>91</v>
      </c>
    </row>
    <row r="43" spans="1:18">
      <c r="Q43" s="1">
        <v>20000</v>
      </c>
      <c r="R43" s="1" t="s">
        <v>101</v>
      </c>
    </row>
    <row r="44" spans="1:18">
      <c r="Q44" s="1">
        <v>0</v>
      </c>
      <c r="R44" s="1" t="s">
        <v>100</v>
      </c>
    </row>
    <row r="45" spans="1:18">
      <c r="Q45" s="1">
        <v>0</v>
      </c>
      <c r="R45" s="1" t="s">
        <v>108</v>
      </c>
    </row>
    <row r="47" spans="1:18">
      <c r="Q47" s="1">
        <f>Q39+Q40+Q41-Q42-Q43-Q44-Q45</f>
        <v>1689202</v>
      </c>
    </row>
    <row r="48" spans="1:18">
      <c r="Q48" s="1">
        <f>H33-Q47</f>
        <v>160000</v>
      </c>
      <c r="R48" s="1" t="s">
        <v>103</v>
      </c>
    </row>
    <row r="49" spans="1:20">
      <c r="Q49" s="1" t="s">
        <v>104</v>
      </c>
    </row>
    <row r="51" spans="1:20">
      <c r="F51" s="64"/>
    </row>
    <row r="52" spans="1:20">
      <c r="A52" s="1" t="s">
        <v>49</v>
      </c>
      <c r="B52" s="70"/>
      <c r="C52" s="70"/>
      <c r="D52" s="70"/>
    </row>
    <row r="54" spans="1:20">
      <c r="P54" s="1" t="s">
        <v>107</v>
      </c>
      <c r="Q54" s="1">
        <v>40000</v>
      </c>
      <c r="R54" s="1" t="s">
        <v>100</v>
      </c>
    </row>
    <row r="55" spans="1:20">
      <c r="Q55" s="1">
        <v>210000</v>
      </c>
      <c r="R55" s="1" t="s">
        <v>108</v>
      </c>
      <c r="T55" s="1" t="s">
        <v>110</v>
      </c>
    </row>
    <row r="56" spans="1:20">
      <c r="Q56" s="1">
        <v>42000</v>
      </c>
      <c r="R56" s="1" t="s">
        <v>91</v>
      </c>
      <c r="T56" s="1" t="s">
        <v>111</v>
      </c>
    </row>
    <row r="57" spans="1:20">
      <c r="Q57" s="1">
        <f>SUM(Q54:Q56)</f>
        <v>292000</v>
      </c>
    </row>
    <row r="66" spans="5:6">
      <c r="E66" s="64"/>
      <c r="F66" s="63"/>
    </row>
    <row r="67" spans="5:6">
      <c r="E67" s="64"/>
      <c r="F67" s="63"/>
    </row>
    <row r="68" spans="5:6">
      <c r="E68" s="64"/>
      <c r="F68" s="63"/>
    </row>
    <row r="69" spans="5:6">
      <c r="F69" s="63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9"/>
  <sheetViews>
    <sheetView topLeftCell="A18" zoomScale="90" zoomScaleNormal="85" workbookViewId="0">
      <selection activeCell="H33" sqref="H33"/>
    </sheetView>
  </sheetViews>
  <sheetFormatPr defaultColWidth="8.88671875" defaultRowHeight="13.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14" ht="9" customHeight="1"/>
    <row r="3" spans="1:14" ht="16.5" customHeight="1" thickBot="1">
      <c r="A3" s="2" t="s">
        <v>118</v>
      </c>
    </row>
    <row r="4" spans="1:14" ht="20.25" customHeight="1" thickBot="1">
      <c r="A4" s="91"/>
      <c r="B4" s="91"/>
      <c r="C4" s="91"/>
      <c r="D4" s="91"/>
      <c r="E4" s="91"/>
      <c r="F4" s="91" t="s">
        <v>1</v>
      </c>
      <c r="G4" s="91"/>
      <c r="H4" s="91"/>
    </row>
    <row r="5" spans="1:14" ht="24.75" customHeight="1" thickBot="1">
      <c r="A5" s="92" t="s">
        <v>2</v>
      </c>
      <c r="B5" s="92"/>
      <c r="C5" s="69" t="s">
        <v>48</v>
      </c>
      <c r="D5" s="69" t="s">
        <v>3</v>
      </c>
      <c r="E5" s="69" t="s">
        <v>4</v>
      </c>
      <c r="F5" s="93" t="s">
        <v>5</v>
      </c>
      <c r="G5" s="92"/>
      <c r="H5" s="69" t="s">
        <v>6</v>
      </c>
    </row>
    <row r="6" spans="1:14" ht="22.5" customHeight="1">
      <c r="A6" s="94" t="s">
        <v>7</v>
      </c>
      <c r="B6" s="95"/>
      <c r="C6" s="68"/>
      <c r="D6" s="3"/>
      <c r="E6" s="4">
        <f>'2022-6월 (6)'!H33</f>
        <v>1849202</v>
      </c>
      <c r="F6" s="57" t="s">
        <v>46</v>
      </c>
      <c r="G6" s="6"/>
      <c r="H6" s="7">
        <f>G7</f>
        <v>460000</v>
      </c>
      <c r="I6" s="8" t="s">
        <v>8</v>
      </c>
      <c r="M6" s="53"/>
      <c r="N6" s="53"/>
    </row>
    <row r="7" spans="1:14" ht="24.75" customHeight="1">
      <c r="A7" s="96" t="s">
        <v>9</v>
      </c>
      <c r="B7" s="9" t="s">
        <v>10</v>
      </c>
      <c r="C7" s="10">
        <v>100000</v>
      </c>
      <c r="D7" s="9">
        <v>120000</v>
      </c>
      <c r="E7" s="10">
        <f>C7+D7</f>
        <v>220000</v>
      </c>
      <c r="F7" s="5" t="s">
        <v>53</v>
      </c>
      <c r="G7" s="6">
        <v>460000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>
      <c r="A8" s="97"/>
      <c r="B8" s="9" t="s">
        <v>11</v>
      </c>
      <c r="C8" s="10">
        <v>450000</v>
      </c>
      <c r="D8" s="9">
        <v>70000</v>
      </c>
      <c r="E8" s="10">
        <f t="shared" ref="E8:E13" si="0">C8+D8</f>
        <v>520000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>
      <c r="A9" s="97"/>
      <c r="B9" s="9" t="s">
        <v>106</v>
      </c>
      <c r="C9" s="10"/>
      <c r="D9" s="9">
        <v>70000</v>
      </c>
      <c r="E9" s="10">
        <f t="shared" si="0"/>
        <v>70000</v>
      </c>
      <c r="F9" s="5" t="s">
        <v>112</v>
      </c>
      <c r="G9" s="6">
        <v>0</v>
      </c>
      <c r="H9" s="12"/>
      <c r="I9" s="11"/>
      <c r="L9" s="10"/>
      <c r="M9" s="53"/>
      <c r="N9" s="53"/>
    </row>
    <row r="10" spans="1:14" ht="24.75" customHeight="1">
      <c r="A10" s="97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40000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>
      <c r="A11" s="97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>
      <c r="A12" s="97"/>
      <c r="B12" s="14" t="s">
        <v>14</v>
      </c>
      <c r="C12" s="10">
        <v>50000</v>
      </c>
      <c r="D12" s="14">
        <v>50000</v>
      </c>
      <c r="E12" s="10">
        <f t="shared" si="0"/>
        <v>100000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>
      <c r="A13" s="97"/>
      <c r="B13" s="14" t="s">
        <v>15</v>
      </c>
      <c r="C13" s="10">
        <v>0</v>
      </c>
      <c r="D13" s="14">
        <v>60000</v>
      </c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460000</v>
      </c>
      <c r="N13" s="53"/>
    </row>
    <row r="14" spans="1:14" ht="24.75" customHeight="1" thickBot="1">
      <c r="A14" s="98"/>
      <c r="B14" s="15" t="s">
        <v>16</v>
      </c>
      <c r="C14" s="15">
        <f>SUM(C7:C13)</f>
        <v>1200000</v>
      </c>
      <c r="D14" s="16">
        <f>SUM(D7:D13)</f>
        <v>370000</v>
      </c>
      <c r="E14" s="10">
        <f t="shared" ref="E14" si="2">C14+D14</f>
        <v>1570000</v>
      </c>
      <c r="F14" s="57" t="s">
        <v>17</v>
      </c>
      <c r="G14" s="6"/>
      <c r="H14" s="7">
        <f>SUM(G15:G17)</f>
        <v>100000</v>
      </c>
      <c r="I14" s="18">
        <f>SUM(I7:I12)</f>
        <v>2150000</v>
      </c>
      <c r="M14" s="53">
        <f t="shared" si="1"/>
        <v>370000</v>
      </c>
      <c r="N14" s="53"/>
    </row>
    <row r="15" spans="1:14" ht="24" customHeight="1">
      <c r="A15" s="99" t="s">
        <v>18</v>
      </c>
      <c r="B15" s="19" t="s">
        <v>19</v>
      </c>
      <c r="C15" s="20">
        <v>126000</v>
      </c>
      <c r="D15" s="20">
        <v>43000</v>
      </c>
      <c r="E15" s="20">
        <f>C15+D15</f>
        <v>169000</v>
      </c>
      <c r="F15" s="58" t="s">
        <v>148</v>
      </c>
      <c r="G15" s="6">
        <v>100000</v>
      </c>
      <c r="H15" s="22"/>
      <c r="I15" s="23">
        <v>259000</v>
      </c>
      <c r="L15" s="21">
        <v>500000</v>
      </c>
      <c r="M15" s="53">
        <f t="shared" si="1"/>
        <v>543000</v>
      </c>
      <c r="N15" s="53"/>
    </row>
    <row r="16" spans="1:14" ht="24" customHeight="1">
      <c r="A16" s="100"/>
      <c r="B16" s="24" t="s">
        <v>20</v>
      </c>
      <c r="C16" s="9">
        <v>189000</v>
      </c>
      <c r="D16" s="9">
        <v>92000</v>
      </c>
      <c r="E16" s="20">
        <f t="shared" ref="E16:E26" si="3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792000</v>
      </c>
      <c r="N16" s="53"/>
    </row>
    <row r="17" spans="1:17" ht="24" customHeight="1">
      <c r="A17" s="100"/>
      <c r="B17" s="25" t="s">
        <v>22</v>
      </c>
      <c r="C17" s="9">
        <v>76000</v>
      </c>
      <c r="D17" s="9"/>
      <c r="E17" s="20">
        <f t="shared" si="3"/>
        <v>76000</v>
      </c>
      <c r="F17" s="65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>
      <c r="A18" s="100"/>
      <c r="B18" s="25" t="s">
        <v>23</v>
      </c>
      <c r="C18" s="9">
        <v>103000</v>
      </c>
      <c r="D18" s="9">
        <v>74000</v>
      </c>
      <c r="E18" s="20">
        <f t="shared" si="3"/>
        <v>177000</v>
      </c>
      <c r="F18" s="56" t="s">
        <v>43</v>
      </c>
      <c r="G18" s="6"/>
      <c r="H18" s="7">
        <f>SUM(G19:G26)</f>
        <v>140000</v>
      </c>
      <c r="I18" s="11">
        <v>434000</v>
      </c>
      <c r="K18" s="28" t="s">
        <v>24</v>
      </c>
      <c r="L18" s="21">
        <v>769000</v>
      </c>
      <c r="M18" s="53">
        <f t="shared" si="1"/>
        <v>843000</v>
      </c>
      <c r="N18" s="53"/>
    </row>
    <row r="19" spans="1:17" ht="24" customHeight="1">
      <c r="A19" s="100"/>
      <c r="B19" s="29" t="s">
        <v>25</v>
      </c>
      <c r="C19" s="9">
        <v>138000</v>
      </c>
      <c r="D19" s="9">
        <v>61000</v>
      </c>
      <c r="E19" s="20">
        <f t="shared" si="3"/>
        <v>199000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>
      <c r="A20" s="100"/>
      <c r="B20" s="25" t="s">
        <v>26</v>
      </c>
      <c r="C20" s="9">
        <v>89000</v>
      </c>
      <c r="D20" s="9">
        <v>53000</v>
      </c>
      <c r="E20" s="20">
        <f t="shared" si="3"/>
        <v>142000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734000</v>
      </c>
      <c r="N20" s="53"/>
    </row>
    <row r="21" spans="1:17" ht="24" customHeight="1">
      <c r="A21" s="100"/>
      <c r="B21" s="25" t="s">
        <v>28</v>
      </c>
      <c r="C21" s="9">
        <v>63000</v>
      </c>
      <c r="D21" s="9">
        <v>79000</v>
      </c>
      <c r="E21" s="20">
        <f t="shared" si="3"/>
        <v>142000</v>
      </c>
      <c r="F21" s="1" t="s">
        <v>44</v>
      </c>
      <c r="G21" s="6">
        <f>P23</f>
        <v>140000</v>
      </c>
      <c r="H21" s="22"/>
      <c r="I21" s="11">
        <v>332000</v>
      </c>
      <c r="L21" s="21">
        <v>570000</v>
      </c>
      <c r="M21" s="53">
        <f t="shared" si="1"/>
        <v>649000</v>
      </c>
      <c r="N21" s="53"/>
      <c r="O21" s="1" t="s">
        <v>81</v>
      </c>
      <c r="P21" s="1">
        <v>20000</v>
      </c>
    </row>
    <row r="22" spans="1:17" ht="24" customHeight="1">
      <c r="A22" s="100"/>
      <c r="B22" s="25" t="s">
        <v>30</v>
      </c>
      <c r="C22" s="9">
        <v>109000</v>
      </c>
      <c r="D22" s="9">
        <v>74000</v>
      </c>
      <c r="E22" s="20">
        <f t="shared" si="3"/>
        <v>183000</v>
      </c>
      <c r="F22" s="5" t="s">
        <v>117</v>
      </c>
      <c r="G22" s="6"/>
      <c r="H22" s="66" t="s">
        <v>49</v>
      </c>
      <c r="I22" s="11">
        <v>342000</v>
      </c>
      <c r="L22" s="21">
        <v>620000</v>
      </c>
      <c r="M22" s="53">
        <f t="shared" si="1"/>
        <v>694000</v>
      </c>
      <c r="N22" s="53"/>
      <c r="P22" s="1">
        <v>120000</v>
      </c>
    </row>
    <row r="23" spans="1:17" ht="24" customHeight="1">
      <c r="A23" s="100"/>
      <c r="B23" s="29" t="s">
        <v>31</v>
      </c>
      <c r="C23" s="9">
        <v>319000</v>
      </c>
      <c r="D23" s="9">
        <v>137000</v>
      </c>
      <c r="E23" s="20">
        <f t="shared" si="3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595000</v>
      </c>
      <c r="N23" s="53"/>
      <c r="P23" s="1">
        <f>SUM(P21:P22)</f>
        <v>140000</v>
      </c>
    </row>
    <row r="24" spans="1:17" ht="24" customHeight="1">
      <c r="A24" s="100"/>
      <c r="B24" s="25" t="s">
        <v>32</v>
      </c>
      <c r="C24" s="9">
        <v>0</v>
      </c>
      <c r="D24" s="9"/>
      <c r="E24" s="20">
        <f t="shared" si="3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>
      <c r="A25" s="100"/>
      <c r="B25" s="25" t="s">
        <v>33</v>
      </c>
      <c r="C25" s="9">
        <v>43000</v>
      </c>
      <c r="D25" s="9">
        <v>59000</v>
      </c>
      <c r="E25" s="20">
        <f t="shared" si="3"/>
        <v>102000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7" ht="24" customHeight="1">
      <c r="A26" s="100"/>
      <c r="B26" s="25" t="s">
        <v>47</v>
      </c>
      <c r="C26" s="31">
        <v>0</v>
      </c>
      <c r="D26" s="31"/>
      <c r="E26" s="20">
        <f t="shared" si="3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>
      <c r="A27" s="100"/>
      <c r="B27" s="55" t="s">
        <v>146</v>
      </c>
      <c r="C27" s="55">
        <v>0</v>
      </c>
      <c r="D27" s="14">
        <v>30000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271460</v>
      </c>
      <c r="N27" s="53"/>
      <c r="Q27" s="1" t="s">
        <v>109</v>
      </c>
    </row>
    <row r="28" spans="1:17" ht="24" customHeight="1">
      <c r="A28" s="100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>
      <c r="A29" s="100"/>
      <c r="B29" s="61" t="s">
        <v>116</v>
      </c>
      <c r="C29" s="61"/>
      <c r="D29" s="60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>
      <c r="A30" s="101"/>
      <c r="B30" s="36" t="s">
        <v>34</v>
      </c>
      <c r="C30" s="57">
        <f>SUM(C15:C29)</f>
        <v>1255000</v>
      </c>
      <c r="D30" s="37">
        <f>SUM(D15:D29)</f>
        <v>702000</v>
      </c>
      <c r="E30" s="38">
        <f>SUM(E15:E29)</f>
        <v>1927000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>
      <c r="A31" s="102" t="s">
        <v>35</v>
      </c>
      <c r="B31" s="103"/>
      <c r="C31" s="67"/>
      <c r="D31" s="41">
        <f>D14+D30</f>
        <v>1072000</v>
      </c>
      <c r="E31" s="42">
        <f>E30+E14</f>
        <v>3497000</v>
      </c>
      <c r="F31" s="104" t="s">
        <v>36</v>
      </c>
      <c r="G31" s="105"/>
      <c r="H31" s="42">
        <f>SUM(H6:H30)</f>
        <v>740000</v>
      </c>
      <c r="I31" s="43">
        <v>7089400</v>
      </c>
      <c r="J31" s="44" t="s">
        <v>37</v>
      </c>
    </row>
    <row r="32" spans="1:17" ht="23.25" customHeight="1" thickBot="1">
      <c r="A32" s="45" t="s">
        <v>38</v>
      </c>
      <c r="B32" s="46" t="s">
        <v>39</v>
      </c>
      <c r="C32" s="46"/>
      <c r="D32" s="59" t="s">
        <v>119</v>
      </c>
      <c r="E32" s="47">
        <f>E31</f>
        <v>3497000</v>
      </c>
      <c r="F32" s="106" t="s">
        <v>120</v>
      </c>
      <c r="G32" s="107"/>
      <c r="H32" s="48">
        <v>3980500</v>
      </c>
      <c r="I32" s="49">
        <v>6555365</v>
      </c>
      <c r="J32" s="50" t="s">
        <v>40</v>
      </c>
    </row>
    <row r="33" spans="1:21" ht="23.25" customHeight="1" thickTop="1" thickBot="1">
      <c r="A33" s="84" t="s">
        <v>41</v>
      </c>
      <c r="B33" s="85"/>
      <c r="C33" s="62"/>
      <c r="D33" s="86">
        <f>D31+E6</f>
        <v>2921202</v>
      </c>
      <c r="E33" s="87"/>
      <c r="F33" s="88" t="s">
        <v>42</v>
      </c>
      <c r="G33" s="89"/>
      <c r="H33" s="51">
        <f>D33-H31</f>
        <v>2181202</v>
      </c>
      <c r="I33" s="52"/>
      <c r="J33" s="52"/>
    </row>
    <row r="38" spans="1:21">
      <c r="C38" s="1" t="s">
        <v>152</v>
      </c>
      <c r="D38" s="1">
        <v>300000</v>
      </c>
    </row>
    <row r="39" spans="1:21">
      <c r="C39" s="1" t="s">
        <v>153</v>
      </c>
      <c r="D39" s="1">
        <v>160000</v>
      </c>
      <c r="P39" s="1" t="s">
        <v>94</v>
      </c>
      <c r="Q39" s="1">
        <v>2278702</v>
      </c>
    </row>
    <row r="40" spans="1:21">
      <c r="C40" s="1" t="s">
        <v>152</v>
      </c>
      <c r="D40" s="71">
        <f>SUM(D38:D39)</f>
        <v>460000</v>
      </c>
      <c r="P40" s="1" t="s">
        <v>95</v>
      </c>
      <c r="Q40" s="1">
        <v>0</v>
      </c>
      <c r="R40" s="1" t="s">
        <v>144</v>
      </c>
    </row>
    <row r="41" spans="1:21">
      <c r="Q41" s="1">
        <v>0</v>
      </c>
      <c r="R41" s="1" t="s">
        <v>97</v>
      </c>
    </row>
    <row r="42" spans="1:21"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>
      <c r="Q43" s="1">
        <v>20000</v>
      </c>
      <c r="R43" s="1" t="s">
        <v>101</v>
      </c>
      <c r="S43" s="1" t="s">
        <v>149</v>
      </c>
    </row>
    <row r="44" spans="1:21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>
      <c r="Q45" s="1">
        <v>0</v>
      </c>
      <c r="R45" s="1" t="s">
        <v>108</v>
      </c>
    </row>
    <row r="47" spans="1:21">
      <c r="Q47" s="1">
        <f>Q39+Q40+Q41-Q42-Q43-Q44-Q45</f>
        <v>2177202</v>
      </c>
    </row>
    <row r="48" spans="1:21">
      <c r="Q48" s="1">
        <f>H33-Q47</f>
        <v>4000</v>
      </c>
      <c r="R48" s="1" t="s">
        <v>103</v>
      </c>
    </row>
    <row r="49" spans="1:17">
      <c r="Q49" s="1" t="s">
        <v>104</v>
      </c>
    </row>
    <row r="50" spans="1:17">
      <c r="B50" s="1" t="s">
        <v>121</v>
      </c>
      <c r="C50" s="1" t="s">
        <v>124</v>
      </c>
      <c r="D50" s="1" t="s">
        <v>131</v>
      </c>
    </row>
    <row r="51" spans="1:17">
      <c r="B51" s="1" t="s">
        <v>122</v>
      </c>
      <c r="C51" s="1" t="s">
        <v>125</v>
      </c>
      <c r="D51" s="1" t="s">
        <v>130</v>
      </c>
      <c r="F51" s="64"/>
    </row>
    <row r="52" spans="1:17">
      <c r="A52" s="1" t="s">
        <v>49</v>
      </c>
      <c r="B52" s="70" t="s">
        <v>123</v>
      </c>
      <c r="C52" s="70" t="s">
        <v>126</v>
      </c>
      <c r="D52" s="1" t="s">
        <v>131</v>
      </c>
    </row>
    <row r="54" spans="1:17">
      <c r="B54" s="1" t="s">
        <v>127</v>
      </c>
      <c r="C54" s="1" t="s">
        <v>128</v>
      </c>
      <c r="D54" s="1" t="s">
        <v>129</v>
      </c>
    </row>
    <row r="57" spans="1:17">
      <c r="C57" s="1" t="s">
        <v>133</v>
      </c>
      <c r="D57" s="1" t="s">
        <v>134</v>
      </c>
      <c r="E57" s="1" t="s">
        <v>135</v>
      </c>
      <c r="F57" s="1" t="s">
        <v>138</v>
      </c>
    </row>
    <row r="58" spans="1:17">
      <c r="B58" s="1" t="s">
        <v>132</v>
      </c>
      <c r="C58" s="1">
        <v>40000</v>
      </c>
      <c r="D58" s="1">
        <v>210000</v>
      </c>
    </row>
    <row r="59" spans="1:17">
      <c r="B59" s="1" t="s">
        <v>136</v>
      </c>
      <c r="C59" s="1">
        <v>40000</v>
      </c>
      <c r="E59" s="1" t="s">
        <v>140</v>
      </c>
      <c r="F59" s="1" t="s">
        <v>137</v>
      </c>
    </row>
    <row r="60" spans="1:17">
      <c r="B60" s="1" t="s">
        <v>139</v>
      </c>
      <c r="C60" s="1">
        <v>40000</v>
      </c>
      <c r="D60" s="1">
        <v>120000</v>
      </c>
      <c r="E60" s="1">
        <v>30000</v>
      </c>
      <c r="F60" s="1" t="s">
        <v>141</v>
      </c>
    </row>
    <row r="61" spans="1:17">
      <c r="B61" s="1" t="s">
        <v>143</v>
      </c>
      <c r="C61" s="1">
        <v>40000</v>
      </c>
      <c r="D61" s="1">
        <v>30000</v>
      </c>
      <c r="F61" s="1" t="s">
        <v>142</v>
      </c>
    </row>
    <row r="62" spans="1:17">
      <c r="B62" s="1" t="s">
        <v>144</v>
      </c>
      <c r="C62" s="1">
        <v>40000</v>
      </c>
    </row>
    <row r="63" spans="1:17">
      <c r="B63" s="1" t="s">
        <v>145</v>
      </c>
      <c r="C63" s="1">
        <v>40000</v>
      </c>
      <c r="D63" s="1">
        <v>30000</v>
      </c>
    </row>
    <row r="64" spans="1:17">
      <c r="C64" s="1">
        <f>SUM(C58:C63)</f>
        <v>240000</v>
      </c>
      <c r="D64" s="1">
        <f t="shared" ref="D64:E64" si="4">SUM(D58:D63)</f>
        <v>390000</v>
      </c>
      <c r="E64" s="1">
        <f t="shared" si="4"/>
        <v>30000</v>
      </c>
    </row>
    <row r="66" spans="5:6">
      <c r="E66" s="64"/>
      <c r="F66" s="63"/>
    </row>
    <row r="67" spans="5:6">
      <c r="E67" s="64"/>
      <c r="F67" s="63"/>
    </row>
    <row r="68" spans="5:6">
      <c r="E68" s="64"/>
      <c r="F68" s="63"/>
    </row>
    <row r="69" spans="5:6">
      <c r="F69" s="63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9"/>
  <sheetViews>
    <sheetView topLeftCell="A17" zoomScale="90" zoomScaleNormal="85" workbookViewId="0">
      <selection activeCell="H33" sqref="H33"/>
    </sheetView>
  </sheetViews>
  <sheetFormatPr defaultColWidth="8.88671875" defaultRowHeight="13.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14" ht="9" customHeight="1"/>
    <row r="3" spans="1:14" ht="16.5" customHeight="1" thickBot="1">
      <c r="A3" s="2" t="s">
        <v>154</v>
      </c>
    </row>
    <row r="4" spans="1:14" ht="20.25" customHeight="1" thickBot="1">
      <c r="A4" s="91"/>
      <c r="B4" s="91"/>
      <c r="C4" s="91"/>
      <c r="D4" s="91"/>
      <c r="E4" s="91"/>
      <c r="F4" s="91" t="s">
        <v>1</v>
      </c>
      <c r="G4" s="91"/>
      <c r="H4" s="91"/>
    </row>
    <row r="5" spans="1:14" ht="24.75" customHeight="1" thickBot="1">
      <c r="A5" s="92" t="s">
        <v>2</v>
      </c>
      <c r="B5" s="92"/>
      <c r="C5" s="69" t="s">
        <v>48</v>
      </c>
      <c r="D5" s="69" t="s">
        <v>3</v>
      </c>
      <c r="E5" s="69" t="s">
        <v>4</v>
      </c>
      <c r="F5" s="93" t="s">
        <v>5</v>
      </c>
      <c r="G5" s="92"/>
      <c r="H5" s="69" t="s">
        <v>6</v>
      </c>
    </row>
    <row r="6" spans="1:14" ht="22.5" customHeight="1">
      <c r="A6" s="94" t="s">
        <v>7</v>
      </c>
      <c r="B6" s="95"/>
      <c r="C6" s="68"/>
      <c r="D6" s="3"/>
      <c r="E6" s="4">
        <f>'2022-7월 (7)'!H33</f>
        <v>2181202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>
      <c r="A7" s="96" t="s">
        <v>9</v>
      </c>
      <c r="B7" s="9" t="s">
        <v>10</v>
      </c>
      <c r="C7" s="10">
        <v>220000</v>
      </c>
      <c r="D7" s="9">
        <v>120000</v>
      </c>
      <c r="E7" s="10">
        <f>C7+D7</f>
        <v>340000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>
      <c r="A8" s="97"/>
      <c r="B8" s="9" t="s">
        <v>11</v>
      </c>
      <c r="C8" s="10">
        <v>520000</v>
      </c>
      <c r="D8" s="9">
        <v>70000</v>
      </c>
      <c r="E8" s="10">
        <f t="shared" ref="E8:E14" si="0">C8+D8</f>
        <v>590000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>
      <c r="A9" s="97"/>
      <c r="B9" s="9" t="s">
        <v>106</v>
      </c>
      <c r="C9" s="10">
        <v>70000</v>
      </c>
      <c r="D9" s="9">
        <v>70000</v>
      </c>
      <c r="E9" s="10">
        <f t="shared" si="0"/>
        <v>140000</v>
      </c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>
      <c r="A10" s="97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>
      <c r="A11" s="97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>
      <c r="A12" s="97"/>
      <c r="B12" s="14" t="s">
        <v>14</v>
      </c>
      <c r="C12" s="10">
        <v>100000</v>
      </c>
      <c r="D12" s="14">
        <v>50000</v>
      </c>
      <c r="E12" s="10">
        <f t="shared" si="0"/>
        <v>150000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>
      <c r="A13" s="97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>
      <c r="A14" s="98"/>
      <c r="B14" s="15" t="s">
        <v>16</v>
      </c>
      <c r="C14" s="15">
        <f>SUM(C7:C13)</f>
        <v>1570000</v>
      </c>
      <c r="D14" s="16">
        <f>SUM(D7:D13)</f>
        <v>310000</v>
      </c>
      <c r="E14" s="10">
        <f t="shared" si="0"/>
        <v>1880000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310000</v>
      </c>
      <c r="N14" s="53"/>
    </row>
    <row r="15" spans="1:14" ht="24" customHeight="1">
      <c r="A15" s="99" t="s">
        <v>18</v>
      </c>
      <c r="B15" s="19" t="s">
        <v>19</v>
      </c>
      <c r="C15" s="20">
        <v>169000</v>
      </c>
      <c r="D15" s="20">
        <v>68000</v>
      </c>
      <c r="E15" s="20">
        <f>C15+D15</f>
        <v>237000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568000</v>
      </c>
      <c r="N15" s="53"/>
    </row>
    <row r="16" spans="1:14" ht="24" customHeight="1">
      <c r="A16" s="100"/>
      <c r="B16" s="24" t="s">
        <v>20</v>
      </c>
      <c r="C16" s="9">
        <v>281000</v>
      </c>
      <c r="D16" s="9"/>
      <c r="E16" s="20">
        <f t="shared" ref="E16:E26" si="2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700000</v>
      </c>
      <c r="N16" s="53"/>
    </row>
    <row r="17" spans="1:17" ht="24" customHeight="1">
      <c r="A17" s="100"/>
      <c r="B17" s="25" t="s">
        <v>22</v>
      </c>
      <c r="C17" s="9">
        <v>76000</v>
      </c>
      <c r="D17" s="9">
        <v>142000</v>
      </c>
      <c r="E17" s="20">
        <f t="shared" si="2"/>
        <v>218000</v>
      </c>
      <c r="F17" s="65"/>
      <c r="G17" s="6"/>
      <c r="H17" s="22"/>
      <c r="I17" s="11">
        <v>393000</v>
      </c>
      <c r="K17" s="27"/>
      <c r="L17" s="21">
        <v>786000</v>
      </c>
      <c r="M17" s="53">
        <f t="shared" si="1"/>
        <v>928000</v>
      </c>
      <c r="N17" s="53"/>
    </row>
    <row r="18" spans="1:17" ht="24" customHeight="1">
      <c r="A18" s="100"/>
      <c r="B18" s="25" t="s">
        <v>23</v>
      </c>
      <c r="C18" s="9">
        <v>177000</v>
      </c>
      <c r="D18" s="9">
        <v>72000</v>
      </c>
      <c r="E18" s="20">
        <f t="shared" si="2"/>
        <v>249000</v>
      </c>
      <c r="F18" s="56" t="s">
        <v>43</v>
      </c>
      <c r="G18" s="6"/>
      <c r="H18" s="7">
        <f>SUM(G19:G26)</f>
        <v>148000</v>
      </c>
      <c r="I18" s="11">
        <v>434000</v>
      </c>
      <c r="K18" s="28" t="s">
        <v>24</v>
      </c>
      <c r="L18" s="21">
        <v>769000</v>
      </c>
      <c r="M18" s="53">
        <f t="shared" si="1"/>
        <v>841000</v>
      </c>
      <c r="N18" s="53"/>
    </row>
    <row r="19" spans="1:17" ht="24" customHeight="1">
      <c r="A19" s="100"/>
      <c r="B19" s="29" t="s">
        <v>25</v>
      </c>
      <c r="C19" s="9">
        <v>199000</v>
      </c>
      <c r="D19" s="9">
        <v>62000</v>
      </c>
      <c r="E19" s="20">
        <f t="shared" si="2"/>
        <v>261000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616000</v>
      </c>
      <c r="N19" s="53"/>
    </row>
    <row r="20" spans="1:17" ht="24" customHeight="1">
      <c r="A20" s="100"/>
      <c r="B20" s="25" t="s">
        <v>26</v>
      </c>
      <c r="C20" s="9">
        <v>142000</v>
      </c>
      <c r="D20" s="9">
        <v>57000</v>
      </c>
      <c r="E20" s="20">
        <f t="shared" si="2"/>
        <v>199000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738000</v>
      </c>
      <c r="N20" s="53"/>
    </row>
    <row r="21" spans="1:17" ht="24" customHeight="1">
      <c r="A21" s="100"/>
      <c r="B21" s="25" t="s">
        <v>28</v>
      </c>
      <c r="C21" s="9">
        <v>142000</v>
      </c>
      <c r="D21" s="9">
        <v>73000</v>
      </c>
      <c r="E21" s="20">
        <f t="shared" si="2"/>
        <v>215000</v>
      </c>
      <c r="F21" s="1" t="s">
        <v>44</v>
      </c>
      <c r="G21" s="6">
        <f>P23</f>
        <v>148000</v>
      </c>
      <c r="H21" s="22"/>
      <c r="I21" s="11">
        <v>332000</v>
      </c>
      <c r="L21" s="21">
        <v>570000</v>
      </c>
      <c r="M21" s="53">
        <f t="shared" si="1"/>
        <v>643000</v>
      </c>
      <c r="N21" s="53"/>
      <c r="O21" s="1" t="s">
        <v>81</v>
      </c>
      <c r="P21" s="1">
        <v>20000</v>
      </c>
    </row>
    <row r="22" spans="1:17" ht="24" customHeight="1">
      <c r="A22" s="100"/>
      <c r="B22" s="25" t="s">
        <v>30</v>
      </c>
      <c r="C22" s="9">
        <v>183000</v>
      </c>
      <c r="D22" s="9">
        <v>93000</v>
      </c>
      <c r="E22" s="20">
        <f t="shared" si="2"/>
        <v>276000</v>
      </c>
      <c r="F22" s="5" t="s">
        <v>117</v>
      </c>
      <c r="G22" s="6"/>
      <c r="H22" s="66" t="s">
        <v>49</v>
      </c>
      <c r="I22" s="11">
        <v>342000</v>
      </c>
      <c r="L22" s="21">
        <v>620000</v>
      </c>
      <c r="M22" s="53">
        <f t="shared" si="1"/>
        <v>713000</v>
      </c>
      <c r="N22" s="53"/>
      <c r="P22" s="1">
        <v>128000</v>
      </c>
    </row>
    <row r="23" spans="1:17" ht="24" customHeight="1">
      <c r="A23" s="100"/>
      <c r="B23" s="29" t="s">
        <v>31</v>
      </c>
      <c r="C23" s="9">
        <v>456000</v>
      </c>
      <c r="D23" s="9"/>
      <c r="E23" s="20">
        <f t="shared" si="2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  <c r="P23" s="1">
        <f>SUM(P21:P22)</f>
        <v>148000</v>
      </c>
    </row>
    <row r="24" spans="1:17" ht="24" customHeight="1">
      <c r="A24" s="100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>
      <c r="A25" s="100"/>
      <c r="B25" s="25" t="s">
        <v>33</v>
      </c>
      <c r="C25" s="9">
        <v>102000</v>
      </c>
      <c r="D25" s="9">
        <v>60000</v>
      </c>
      <c r="E25" s="20">
        <f t="shared" si="2"/>
        <v>162000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197000</v>
      </c>
      <c r="N25" s="53"/>
    </row>
    <row r="26" spans="1:17" ht="24" customHeight="1">
      <c r="A26" s="100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>
      <c r="A27" s="100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>
      <c r="A28" s="100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>
      <c r="A29" s="100"/>
      <c r="B29" s="61" t="s">
        <v>116</v>
      </c>
      <c r="C29" s="61"/>
      <c r="D29" s="60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>
      <c r="A30" s="101"/>
      <c r="B30" s="36" t="s">
        <v>34</v>
      </c>
      <c r="C30" s="57">
        <f>SUM(C15:C29)</f>
        <v>1927000</v>
      </c>
      <c r="D30" s="37">
        <f>SUM(D15:D29)</f>
        <v>627000</v>
      </c>
      <c r="E30" s="38">
        <f>SUM(E15:E29)</f>
        <v>2554000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>
      <c r="A31" s="102" t="s">
        <v>35</v>
      </c>
      <c r="B31" s="103"/>
      <c r="C31" s="67"/>
      <c r="D31" s="41">
        <f>D14+D30</f>
        <v>937000</v>
      </c>
      <c r="E31" s="42">
        <f>E30+E14</f>
        <v>4434000</v>
      </c>
      <c r="F31" s="104" t="s">
        <v>36</v>
      </c>
      <c r="G31" s="105"/>
      <c r="H31" s="42">
        <f>SUM(H6:H30)</f>
        <v>488000</v>
      </c>
      <c r="I31" s="43">
        <v>7089400</v>
      </c>
      <c r="J31" s="44" t="s">
        <v>37</v>
      </c>
    </row>
    <row r="32" spans="1:17" ht="23.25" customHeight="1" thickBot="1">
      <c r="A32" s="45" t="s">
        <v>38</v>
      </c>
      <c r="B32" s="46" t="s">
        <v>39</v>
      </c>
      <c r="C32" s="46"/>
      <c r="D32" s="59" t="s">
        <v>119</v>
      </c>
      <c r="E32" s="47">
        <f>E31</f>
        <v>4434000</v>
      </c>
      <c r="F32" s="106" t="s">
        <v>120</v>
      </c>
      <c r="G32" s="107"/>
      <c r="H32" s="48">
        <v>4468500</v>
      </c>
      <c r="I32" s="49">
        <v>6555365</v>
      </c>
      <c r="J32" s="50" t="s">
        <v>40</v>
      </c>
    </row>
    <row r="33" spans="1:21" ht="23.25" customHeight="1" thickTop="1" thickBot="1">
      <c r="A33" s="84" t="s">
        <v>41</v>
      </c>
      <c r="B33" s="85"/>
      <c r="C33" s="62"/>
      <c r="D33" s="86">
        <f>D31+E6</f>
        <v>3118202</v>
      </c>
      <c r="E33" s="87"/>
      <c r="F33" s="88" t="s">
        <v>42</v>
      </c>
      <c r="G33" s="89"/>
      <c r="H33" s="51">
        <f>D33-H31</f>
        <v>2630202</v>
      </c>
      <c r="I33" s="52"/>
      <c r="J33" s="52"/>
    </row>
    <row r="39" spans="1:21">
      <c r="P39" s="1" t="s">
        <v>94</v>
      </c>
      <c r="Q39" s="1">
        <v>2647702</v>
      </c>
    </row>
    <row r="40" spans="1:21">
      <c r="D40" s="71"/>
      <c r="P40" s="1" t="s">
        <v>95</v>
      </c>
      <c r="Q40" s="1">
        <v>80000</v>
      </c>
      <c r="R40" s="1" t="s">
        <v>159</v>
      </c>
    </row>
    <row r="41" spans="1:21">
      <c r="Q41" s="1">
        <v>0</v>
      </c>
      <c r="R41" s="1" t="s">
        <v>97</v>
      </c>
    </row>
    <row r="42" spans="1:21">
      <c r="B42" s="1" t="s">
        <v>155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>
      <c r="Q43" s="1">
        <v>20000</v>
      </c>
      <c r="R43" s="1" t="s">
        <v>101</v>
      </c>
      <c r="S43" s="1" t="s">
        <v>149</v>
      </c>
    </row>
    <row r="44" spans="1:21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>
      <c r="Q45" s="1">
        <v>0</v>
      </c>
      <c r="R45" s="1" t="s">
        <v>108</v>
      </c>
    </row>
    <row r="47" spans="1:21">
      <c r="Q47" s="1">
        <f>Q39+Q40+Q41-Q42-Q43-Q44-Q45</f>
        <v>2626202</v>
      </c>
    </row>
    <row r="48" spans="1:21">
      <c r="Q48" s="1">
        <f>H33-Q47</f>
        <v>4000</v>
      </c>
      <c r="R48" s="1" t="s">
        <v>103</v>
      </c>
    </row>
    <row r="49" spans="1:17">
      <c r="Q49" s="1" t="s">
        <v>160</v>
      </c>
    </row>
    <row r="50" spans="1:17">
      <c r="B50" s="1" t="s">
        <v>53</v>
      </c>
      <c r="C50" s="1" t="s">
        <v>124</v>
      </c>
      <c r="D50" s="1" t="s">
        <v>131</v>
      </c>
    </row>
    <row r="51" spans="1:17">
      <c r="B51" s="1" t="s">
        <v>86</v>
      </c>
      <c r="C51" s="1" t="s">
        <v>125</v>
      </c>
      <c r="D51" s="1" t="s">
        <v>130</v>
      </c>
      <c r="F51" s="64"/>
    </row>
    <row r="52" spans="1:17">
      <c r="A52" s="1" t="s">
        <v>49</v>
      </c>
      <c r="B52" s="70" t="s">
        <v>91</v>
      </c>
      <c r="C52" s="70" t="s">
        <v>126</v>
      </c>
      <c r="D52" s="1" t="s">
        <v>131</v>
      </c>
    </row>
    <row r="54" spans="1:17">
      <c r="B54" s="1" t="s">
        <v>127</v>
      </c>
      <c r="C54" s="1" t="s">
        <v>128</v>
      </c>
      <c r="D54" s="1" t="s">
        <v>129</v>
      </c>
    </row>
    <row r="57" spans="1:17">
      <c r="D57" s="1" t="s">
        <v>157</v>
      </c>
      <c r="E57" s="1" t="s">
        <v>156</v>
      </c>
      <c r="F57" s="1" t="s">
        <v>138</v>
      </c>
    </row>
    <row r="58" spans="1:17">
      <c r="B58" s="1" t="s">
        <v>10</v>
      </c>
      <c r="D58" s="1">
        <v>80000</v>
      </c>
      <c r="F58" s="1" t="s">
        <v>161</v>
      </c>
    </row>
    <row r="59" spans="1:17">
      <c r="B59" s="1" t="s">
        <v>14</v>
      </c>
      <c r="D59" s="1">
        <v>80000</v>
      </c>
      <c r="F59" s="1" t="s">
        <v>158</v>
      </c>
    </row>
    <row r="60" spans="1:17">
      <c r="B60" s="1" t="s">
        <v>13</v>
      </c>
    </row>
    <row r="61" spans="1:17">
      <c r="B61" s="1" t="s">
        <v>15</v>
      </c>
    </row>
    <row r="62" spans="1:17">
      <c r="B62" s="1" t="s">
        <v>11</v>
      </c>
    </row>
    <row r="63" spans="1:17">
      <c r="B63" s="1" t="s">
        <v>106</v>
      </c>
      <c r="D63" s="1">
        <v>40000</v>
      </c>
    </row>
    <row r="64" spans="1:17">
      <c r="D64" s="1">
        <f>SUM(D58:D63)</f>
        <v>200000</v>
      </c>
      <c r="E64" s="1">
        <f t="shared" ref="E64" si="3">SUM(E58:E63)</f>
        <v>0</v>
      </c>
    </row>
    <row r="66" spans="5:6">
      <c r="E66" s="64"/>
      <c r="F66" s="63"/>
    </row>
    <row r="67" spans="5:6">
      <c r="E67" s="64"/>
      <c r="F67" s="63"/>
    </row>
    <row r="68" spans="5:6">
      <c r="E68" s="64"/>
      <c r="F68" s="63"/>
    </row>
    <row r="69" spans="5:6">
      <c r="F69" s="63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9"/>
  <sheetViews>
    <sheetView topLeftCell="A2" zoomScale="90" zoomScaleNormal="85" workbookViewId="0">
      <selection activeCell="P22" sqref="P22"/>
    </sheetView>
  </sheetViews>
  <sheetFormatPr defaultColWidth="8.88671875" defaultRowHeight="13.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3.5546875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11.5546875" style="1" bestFit="1" customWidth="1"/>
    <col min="18" max="18" width="10.5546875" style="1" bestFit="1" customWidth="1"/>
    <col min="19" max="16384" width="8.88671875" style="1"/>
  </cols>
  <sheetData>
    <row r="1" spans="1:14" ht="27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14" ht="9" customHeight="1"/>
    <row r="3" spans="1:14" ht="16.5" customHeight="1" thickBot="1">
      <c r="A3" s="2" t="s">
        <v>162</v>
      </c>
    </row>
    <row r="4" spans="1:14" ht="20.25" customHeight="1" thickBot="1">
      <c r="A4" s="91"/>
      <c r="B4" s="91"/>
      <c r="C4" s="91"/>
      <c r="D4" s="91"/>
      <c r="E4" s="91"/>
      <c r="F4" s="91" t="s">
        <v>1</v>
      </c>
      <c r="G4" s="91"/>
      <c r="H4" s="91"/>
    </row>
    <row r="5" spans="1:14" ht="24.75" customHeight="1" thickBot="1">
      <c r="A5" s="92" t="s">
        <v>2</v>
      </c>
      <c r="B5" s="92"/>
      <c r="C5" s="69" t="s">
        <v>48</v>
      </c>
      <c r="D5" s="69" t="s">
        <v>3</v>
      </c>
      <c r="E5" s="69" t="s">
        <v>4</v>
      </c>
      <c r="F5" s="93" t="s">
        <v>5</v>
      </c>
      <c r="G5" s="92"/>
      <c r="H5" s="69" t="s">
        <v>6</v>
      </c>
    </row>
    <row r="6" spans="1:14" ht="22.5" customHeight="1">
      <c r="A6" s="94" t="s">
        <v>7</v>
      </c>
      <c r="B6" s="95"/>
      <c r="C6" s="68"/>
      <c r="D6" s="3"/>
      <c r="E6" s="4">
        <f>'2022-8월 (8)'!H33</f>
        <v>2630202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>
      <c r="A7" s="96" t="s">
        <v>9</v>
      </c>
      <c r="B7" s="9" t="s">
        <v>10</v>
      </c>
      <c r="C7" s="10">
        <v>340000</v>
      </c>
      <c r="D7" s="9">
        <v>120000</v>
      </c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>
      <c r="A8" s="97"/>
      <c r="B8" s="9" t="s">
        <v>11</v>
      </c>
      <c r="C8" s="10">
        <v>590000</v>
      </c>
      <c r="D8" s="9">
        <v>0</v>
      </c>
      <c r="E8" s="10">
        <f t="shared" ref="E8:E14" si="0">C8+D8</f>
        <v>590000</v>
      </c>
      <c r="F8" s="57" t="s">
        <v>45</v>
      </c>
      <c r="G8" s="6"/>
      <c r="H8" s="12">
        <f>SUM(G9:G13)</f>
        <v>100000</v>
      </c>
      <c r="I8" s="11">
        <v>500000</v>
      </c>
      <c r="L8" s="10">
        <v>560000</v>
      </c>
      <c r="M8" s="53">
        <f t="shared" ref="M8:M27" si="1">D8+L8</f>
        <v>560000</v>
      </c>
      <c r="N8" s="53"/>
    </row>
    <row r="9" spans="1:14" ht="24.75" customHeight="1">
      <c r="A9" s="97"/>
      <c r="B9" s="9" t="s">
        <v>106</v>
      </c>
      <c r="C9" s="10">
        <v>140000</v>
      </c>
      <c r="D9" s="9">
        <v>70000</v>
      </c>
      <c r="E9" s="10">
        <f t="shared" si="0"/>
        <v>210000</v>
      </c>
      <c r="F9" s="5" t="s">
        <v>164</v>
      </c>
      <c r="G9" s="6">
        <v>100000</v>
      </c>
      <c r="H9" s="12"/>
      <c r="I9" s="11"/>
      <c r="L9" s="10"/>
      <c r="M9" s="53"/>
      <c r="N9" s="53"/>
    </row>
    <row r="10" spans="1:14" ht="24.75" customHeight="1">
      <c r="A10" s="97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>
      <c r="A11" s="97"/>
      <c r="B11" s="9" t="s">
        <v>13</v>
      </c>
      <c r="C11" s="10">
        <v>600000</v>
      </c>
      <c r="D11" s="9">
        <v>300000</v>
      </c>
      <c r="E11" s="10">
        <f t="shared" si="0"/>
        <v>900000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860000</v>
      </c>
      <c r="N11" s="53"/>
    </row>
    <row r="12" spans="1:14" ht="24.75" customHeight="1">
      <c r="A12" s="97"/>
      <c r="B12" s="14" t="s">
        <v>14</v>
      </c>
      <c r="C12" s="10">
        <v>150000</v>
      </c>
      <c r="D12" s="14">
        <v>50000</v>
      </c>
      <c r="E12" s="10">
        <f t="shared" si="0"/>
        <v>200000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>
      <c r="A13" s="97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>
      <c r="A14" s="98"/>
      <c r="B14" s="15" t="s">
        <v>16</v>
      </c>
      <c r="C14" s="15">
        <f>SUM(C7:C13)</f>
        <v>1880000</v>
      </c>
      <c r="D14" s="16">
        <f>SUM(D7:D13)</f>
        <v>540000</v>
      </c>
      <c r="E14" s="10">
        <f t="shared" si="0"/>
        <v>2420000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540000</v>
      </c>
      <c r="N14" s="53"/>
    </row>
    <row r="15" spans="1:14" ht="24" customHeight="1">
      <c r="A15" s="99" t="s">
        <v>18</v>
      </c>
      <c r="B15" s="19" t="s">
        <v>19</v>
      </c>
      <c r="C15" s="20">
        <v>237000</v>
      </c>
      <c r="D15" s="20">
        <v>47000</v>
      </c>
      <c r="E15" s="20">
        <f>C15+D15</f>
        <v>284000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547000</v>
      </c>
      <c r="N15" s="53"/>
    </row>
    <row r="16" spans="1:14" ht="24" customHeight="1">
      <c r="A16" s="100"/>
      <c r="B16" s="24" t="s">
        <v>20</v>
      </c>
      <c r="C16" s="9">
        <v>281000</v>
      </c>
      <c r="D16" s="9">
        <f>59000+111000</f>
        <v>170000</v>
      </c>
      <c r="E16" s="20">
        <f t="shared" ref="E16:E26" si="2">C16+D16</f>
        <v>451000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870000</v>
      </c>
      <c r="N16" s="53"/>
    </row>
    <row r="17" spans="1:17" ht="24" customHeight="1">
      <c r="A17" s="100"/>
      <c r="B17" s="25" t="s">
        <v>22</v>
      </c>
      <c r="C17" s="9">
        <v>218000</v>
      </c>
      <c r="D17" s="9"/>
      <c r="E17" s="20">
        <f t="shared" si="2"/>
        <v>218000</v>
      </c>
      <c r="F17" s="65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>
      <c r="A18" s="100"/>
      <c r="B18" s="25" t="s">
        <v>23</v>
      </c>
      <c r="C18" s="9">
        <v>249000</v>
      </c>
      <c r="D18" s="9">
        <v>40000</v>
      </c>
      <c r="E18" s="20">
        <f t="shared" si="2"/>
        <v>289000</v>
      </c>
      <c r="F18" s="56" t="s">
        <v>43</v>
      </c>
      <c r="G18" s="6"/>
      <c r="H18" s="7">
        <f>SUM(G19:G26)</f>
        <v>152000</v>
      </c>
      <c r="I18" s="11">
        <v>434000</v>
      </c>
      <c r="K18" s="28" t="s">
        <v>24</v>
      </c>
      <c r="L18" s="21">
        <v>769000</v>
      </c>
      <c r="M18" s="53">
        <f t="shared" si="1"/>
        <v>809000</v>
      </c>
      <c r="N18" s="53"/>
    </row>
    <row r="19" spans="1:17" ht="24" customHeight="1">
      <c r="A19" s="100"/>
      <c r="B19" s="29" t="s">
        <v>25</v>
      </c>
      <c r="C19" s="9">
        <v>261000</v>
      </c>
      <c r="D19" s="9">
        <v>39000</v>
      </c>
      <c r="E19" s="20">
        <f t="shared" si="2"/>
        <v>300000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593000</v>
      </c>
      <c r="N19" s="53"/>
    </row>
    <row r="20" spans="1:17" ht="24" customHeight="1">
      <c r="A20" s="100"/>
      <c r="B20" s="25" t="s">
        <v>26</v>
      </c>
      <c r="C20" s="9">
        <v>199000</v>
      </c>
      <c r="D20" s="9">
        <v>31000</v>
      </c>
      <c r="E20" s="20">
        <f t="shared" si="2"/>
        <v>230000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712000</v>
      </c>
      <c r="N20" s="53"/>
    </row>
    <row r="21" spans="1:17" ht="24" customHeight="1">
      <c r="A21" s="100"/>
      <c r="B21" s="25" t="s">
        <v>28</v>
      </c>
      <c r="C21" s="9">
        <v>215000</v>
      </c>
      <c r="D21" s="9">
        <v>34000</v>
      </c>
      <c r="E21" s="20">
        <f t="shared" si="2"/>
        <v>249000</v>
      </c>
      <c r="F21" s="1" t="s">
        <v>44</v>
      </c>
      <c r="G21" s="6">
        <v>152000</v>
      </c>
      <c r="H21" s="22"/>
      <c r="I21" s="11">
        <v>332000</v>
      </c>
      <c r="L21" s="21">
        <v>570000</v>
      </c>
      <c r="M21" s="53">
        <f t="shared" si="1"/>
        <v>604000</v>
      </c>
      <c r="N21" s="53"/>
      <c r="O21" s="1" t="s">
        <v>81</v>
      </c>
      <c r="P21" s="1">
        <v>24000</v>
      </c>
    </row>
    <row r="22" spans="1:17" ht="24" customHeight="1">
      <c r="A22" s="100"/>
      <c r="B22" s="25" t="s">
        <v>30</v>
      </c>
      <c r="C22" s="9">
        <v>276000</v>
      </c>
      <c r="D22" s="9">
        <v>50000</v>
      </c>
      <c r="E22" s="20">
        <f t="shared" si="2"/>
        <v>326000</v>
      </c>
      <c r="F22" s="5" t="s">
        <v>117</v>
      </c>
      <c r="G22" s="6"/>
      <c r="H22" s="66" t="s">
        <v>49</v>
      </c>
      <c r="I22" s="11">
        <v>342000</v>
      </c>
      <c r="L22" s="21">
        <v>620000</v>
      </c>
      <c r="M22" s="53">
        <f t="shared" si="1"/>
        <v>670000</v>
      </c>
      <c r="N22" s="53"/>
      <c r="P22" s="1">
        <v>128000</v>
      </c>
    </row>
    <row r="23" spans="1:17" ht="24" customHeight="1">
      <c r="A23" s="100"/>
      <c r="B23" s="29" t="s">
        <v>31</v>
      </c>
      <c r="C23" s="9">
        <v>456000</v>
      </c>
      <c r="D23" s="9">
        <v>97000</v>
      </c>
      <c r="E23" s="20">
        <f t="shared" si="2"/>
        <v>553000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555000</v>
      </c>
      <c r="N23" s="53"/>
      <c r="P23" s="1">
        <f>SUM(P21:P22)</f>
        <v>152000</v>
      </c>
    </row>
    <row r="24" spans="1:17" ht="24" customHeight="1">
      <c r="A24" s="100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>
      <c r="A25" s="100"/>
      <c r="B25" s="25" t="s">
        <v>33</v>
      </c>
      <c r="C25" s="9">
        <v>162000</v>
      </c>
      <c r="D25" s="9">
        <v>38000</v>
      </c>
      <c r="E25" s="20">
        <f t="shared" si="2"/>
        <v>200000</v>
      </c>
      <c r="F25" s="13"/>
      <c r="G25" s="6"/>
      <c r="H25" s="7"/>
      <c r="I25" s="11">
        <v>477000</v>
      </c>
      <c r="L25" s="21">
        <v>137000</v>
      </c>
      <c r="M25" s="53">
        <f t="shared" si="1"/>
        <v>175000</v>
      </c>
      <c r="N25" s="53"/>
    </row>
    <row r="26" spans="1:17" ht="24" customHeight="1">
      <c r="A26" s="100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>
      <c r="A27" s="100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>
      <c r="A28" s="100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>
      <c r="A29" s="100"/>
      <c r="B29" s="61" t="s">
        <v>116</v>
      </c>
      <c r="C29" s="61"/>
      <c r="D29" s="60">
        <v>111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>
      <c r="A30" s="101"/>
      <c r="B30" s="36" t="s">
        <v>34</v>
      </c>
      <c r="C30" s="57">
        <f>SUM(C15:C29)</f>
        <v>2554000</v>
      </c>
      <c r="D30" s="37">
        <f>SUM(D15:D29)</f>
        <v>546111</v>
      </c>
      <c r="E30" s="38">
        <f>SUM(E15:E29)</f>
        <v>3100000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>
      <c r="A31" s="102" t="s">
        <v>35</v>
      </c>
      <c r="B31" s="103"/>
      <c r="C31" s="67"/>
      <c r="D31" s="41">
        <f>D14+D30</f>
        <v>1086111</v>
      </c>
      <c r="E31" s="42">
        <f>E30+E14</f>
        <v>5520000</v>
      </c>
      <c r="F31" s="104" t="s">
        <v>36</v>
      </c>
      <c r="G31" s="105"/>
      <c r="H31" s="42">
        <f>SUM(H6:H30)</f>
        <v>552000</v>
      </c>
      <c r="I31" s="43">
        <v>7089400</v>
      </c>
      <c r="J31" s="44" t="s">
        <v>37</v>
      </c>
    </row>
    <row r="32" spans="1:17" ht="23.25" customHeight="1" thickBot="1">
      <c r="A32" s="45" t="s">
        <v>38</v>
      </c>
      <c r="B32" s="46" t="s">
        <v>39</v>
      </c>
      <c r="C32" s="46"/>
      <c r="D32" s="59" t="s">
        <v>119</v>
      </c>
      <c r="E32" s="47">
        <f>E31</f>
        <v>5520000</v>
      </c>
      <c r="F32" s="106" t="s">
        <v>120</v>
      </c>
      <c r="G32" s="107"/>
      <c r="H32" s="48">
        <v>5020500</v>
      </c>
      <c r="I32" s="49">
        <v>6555365</v>
      </c>
      <c r="J32" s="50" t="s">
        <v>40</v>
      </c>
    </row>
    <row r="33" spans="1:21" ht="23.25" customHeight="1" thickTop="1" thickBot="1">
      <c r="A33" s="84" t="s">
        <v>41</v>
      </c>
      <c r="B33" s="85"/>
      <c r="C33" s="62"/>
      <c r="D33" s="86">
        <f>D31+E6</f>
        <v>3716313</v>
      </c>
      <c r="E33" s="87"/>
      <c r="F33" s="88" t="s">
        <v>42</v>
      </c>
      <c r="G33" s="89"/>
      <c r="H33" s="51">
        <f>D33-H31</f>
        <v>3164313</v>
      </c>
      <c r="I33" s="52"/>
      <c r="J33" s="52"/>
    </row>
    <row r="39" spans="1:21">
      <c r="P39" s="1" t="s">
        <v>94</v>
      </c>
      <c r="Q39" s="1">
        <v>3161813</v>
      </c>
    </row>
    <row r="40" spans="1:21">
      <c r="D40" s="71"/>
      <c r="P40" s="1" t="s">
        <v>95</v>
      </c>
      <c r="Q40" s="1">
        <v>100000</v>
      </c>
      <c r="R40" s="1" t="s">
        <v>164</v>
      </c>
    </row>
    <row r="41" spans="1:21">
      <c r="Q41" s="1">
        <v>0</v>
      </c>
      <c r="R41" s="1" t="s">
        <v>97</v>
      </c>
    </row>
    <row r="42" spans="1:21">
      <c r="B42" s="1" t="s">
        <v>49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>
      <c r="Q43" s="1">
        <v>20000</v>
      </c>
      <c r="R43" s="1" t="s">
        <v>101</v>
      </c>
      <c r="S43" s="1" t="s">
        <v>149</v>
      </c>
    </row>
    <row r="44" spans="1:21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>
      <c r="Q45" s="1">
        <v>0</v>
      </c>
      <c r="R45" s="1" t="s">
        <v>108</v>
      </c>
    </row>
    <row r="47" spans="1:21">
      <c r="Q47" s="1">
        <f>Q39+Q40+Q41-Q42-Q43-Q44-Q45</f>
        <v>3160313</v>
      </c>
    </row>
    <row r="48" spans="1:21">
      <c r="Q48" s="1">
        <f>H33-Q47</f>
        <v>4000</v>
      </c>
      <c r="R48" s="1" t="s">
        <v>103</v>
      </c>
    </row>
    <row r="49" spans="1:17">
      <c r="Q49" s="1" t="s">
        <v>49</v>
      </c>
    </row>
    <row r="50" spans="1:17">
      <c r="B50" s="1" t="s">
        <v>53</v>
      </c>
      <c r="C50" s="1" t="s">
        <v>124</v>
      </c>
      <c r="D50" s="1" t="s">
        <v>131</v>
      </c>
    </row>
    <row r="51" spans="1:17">
      <c r="B51" s="1" t="s">
        <v>86</v>
      </c>
      <c r="C51" s="1" t="s">
        <v>125</v>
      </c>
      <c r="D51" s="1" t="s">
        <v>130</v>
      </c>
      <c r="F51" s="64"/>
    </row>
    <row r="52" spans="1:17">
      <c r="A52" s="1" t="s">
        <v>49</v>
      </c>
      <c r="B52" s="70" t="s">
        <v>91</v>
      </c>
      <c r="C52" s="70" t="s">
        <v>126</v>
      </c>
      <c r="D52" s="1" t="s">
        <v>131</v>
      </c>
    </row>
    <row r="54" spans="1:17">
      <c r="B54" s="1" t="s">
        <v>127</v>
      </c>
      <c r="C54" s="1" t="s">
        <v>128</v>
      </c>
      <c r="D54" s="1" t="s">
        <v>129</v>
      </c>
    </row>
    <row r="57" spans="1:17">
      <c r="D57" s="1" t="s">
        <v>157</v>
      </c>
      <c r="E57" s="1" t="s">
        <v>49</v>
      </c>
      <c r="F57" s="1" t="s">
        <v>138</v>
      </c>
    </row>
    <row r="58" spans="1:17">
      <c r="B58" s="1" t="s">
        <v>10</v>
      </c>
      <c r="D58" s="1">
        <v>80000</v>
      </c>
      <c r="E58" s="1">
        <v>80000</v>
      </c>
      <c r="F58" s="1" t="s">
        <v>68</v>
      </c>
      <c r="G58" s="72" t="s">
        <v>163</v>
      </c>
    </row>
    <row r="59" spans="1:17">
      <c r="B59" s="1" t="s">
        <v>14</v>
      </c>
      <c r="D59" s="1">
        <v>80000</v>
      </c>
      <c r="F59" s="1" t="s">
        <v>158</v>
      </c>
    </row>
    <row r="60" spans="1:17">
      <c r="B60" s="1" t="s">
        <v>13</v>
      </c>
    </row>
    <row r="61" spans="1:17">
      <c r="B61" s="1" t="s">
        <v>15</v>
      </c>
    </row>
    <row r="62" spans="1:17">
      <c r="B62" s="1" t="s">
        <v>11</v>
      </c>
    </row>
    <row r="63" spans="1:17">
      <c r="B63" s="1" t="s">
        <v>106</v>
      </c>
      <c r="D63" s="1">
        <v>40000</v>
      </c>
    </row>
    <row r="64" spans="1:17">
      <c r="D64" s="1">
        <f>SUM(D58:D63)</f>
        <v>200000</v>
      </c>
      <c r="E64" s="1">
        <f t="shared" ref="E64" si="3">SUM(E58:E63)</f>
        <v>80000</v>
      </c>
    </row>
    <row r="66" spans="5:6">
      <c r="E66" s="64"/>
      <c r="F66" s="63"/>
    </row>
    <row r="67" spans="5:6">
      <c r="E67" s="64"/>
      <c r="F67" s="63"/>
    </row>
    <row r="68" spans="5:6">
      <c r="E68" s="64"/>
      <c r="F68" s="63"/>
    </row>
    <row r="69" spans="5:6">
      <c r="F69" s="63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11</vt:i4>
      </vt:variant>
    </vt:vector>
  </HeadingPairs>
  <TitlesOfParts>
    <vt:vector size="22" baseType="lpstr">
      <vt:lpstr>2022-1월</vt:lpstr>
      <vt:lpstr>2022-2월 (2)</vt:lpstr>
      <vt:lpstr>2022-3월 (3)</vt:lpstr>
      <vt:lpstr>2022-4월 (4)</vt:lpstr>
      <vt:lpstr>2022-5월 (5)</vt:lpstr>
      <vt:lpstr>2022-6월 (6)</vt:lpstr>
      <vt:lpstr>2022-7월 (7)</vt:lpstr>
      <vt:lpstr>2022-8월 (8)</vt:lpstr>
      <vt:lpstr>2022-9월 (9)</vt:lpstr>
      <vt:lpstr>2022-10월 (10)</vt:lpstr>
      <vt:lpstr>2023-08</vt:lpstr>
      <vt:lpstr>'2022-10월 (10)'!Print_Area</vt:lpstr>
      <vt:lpstr>'2022-1월'!Print_Area</vt:lpstr>
      <vt:lpstr>'2022-2월 (2)'!Print_Area</vt:lpstr>
      <vt:lpstr>'2022-3월 (3)'!Print_Area</vt:lpstr>
      <vt:lpstr>'2022-4월 (4)'!Print_Area</vt:lpstr>
      <vt:lpstr>'2022-5월 (5)'!Print_Area</vt:lpstr>
      <vt:lpstr>'2022-6월 (6)'!Print_Area</vt:lpstr>
      <vt:lpstr>'2022-7월 (7)'!Print_Area</vt:lpstr>
      <vt:lpstr>'2022-8월 (8)'!Print_Area</vt:lpstr>
      <vt:lpstr>'2022-9월 (9)'!Print_Area</vt:lpstr>
      <vt:lpstr>'2023-08'!Print_Area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</dc:creator>
  <cp:lastModifiedBy>가족</cp:lastModifiedBy>
  <cp:lastPrinted>2023-07-25T07:18:59Z</cp:lastPrinted>
  <dcterms:created xsi:type="dcterms:W3CDTF">2016-08-31T01:14:02Z</dcterms:created>
  <dcterms:modified xsi:type="dcterms:W3CDTF">2023-07-25T07:19:01Z</dcterms:modified>
</cp:coreProperties>
</file>